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edromontejo\Documents\DIVAPE\2017\diagnostico_total\"/>
    </mc:Choice>
  </mc:AlternateContent>
  <bookViews>
    <workbookView xWindow="480" yWindow="465" windowWidth="14880" windowHeight="7665" tabRatio="596"/>
  </bookViews>
  <sheets>
    <sheet name="Estrutura Carreira" sheetId="1" r:id="rId1"/>
    <sheet name="Carreiras" sheetId="20" state="hidden" r:id="rId2"/>
    <sheet name="Efetivos Docência" sheetId="8" r:id="rId3"/>
    <sheet name="Temporários Docência" sheetId="9" r:id="rId4"/>
    <sheet name="Equipe Pedagógica" sheetId="21" r:id="rId5"/>
    <sheet name="Sec. Educação" sheetId="22" r:id="rId6"/>
    <sheet name="Cedidos com Ônus" sheetId="23" r:id="rId7"/>
    <sheet name="Licença - Readaptação" sheetId="24" r:id="rId8"/>
    <sheet name="Temporários Fora Docência" sheetId="14" r:id="rId9"/>
    <sheet name="Dados Diagnóstico" sheetId="19" state="hidden" r:id="rId10"/>
  </sheets>
  <definedNames>
    <definedName name="ch">'Estrutura Carreira'!$D$18</definedName>
    <definedName name="ch_1">'Estrutura Carreira'!$D$3</definedName>
    <definedName name="ch_10">'Estrutura Carreira'!$M$3</definedName>
    <definedName name="ch_2">'Estrutura Carreira'!$E$3</definedName>
    <definedName name="ch_3">'Estrutura Carreira'!$F$3</definedName>
    <definedName name="ch_4">'Estrutura Carreira'!$G$3</definedName>
    <definedName name="ch_5">'Estrutura Carreira'!$H$3</definedName>
    <definedName name="ch_6">'Estrutura Carreira'!$I$3</definedName>
    <definedName name="ch_7">'Estrutura Carreira'!$J$3</definedName>
    <definedName name="ch_8">'Estrutura Carreira'!$K$3</definedName>
    <definedName name="ch_9">'Estrutura Carreira'!$L$3</definedName>
    <definedName name="ferias">'Estrutura Carreira'!$E$31</definedName>
    <definedName name="ferias_fd">'Estrutura Carreira'!$F$31</definedName>
    <definedName name="horas_contratadas">#REF!</definedName>
    <definedName name="incide_classe">'Estrutura Carreira'!$D$13</definedName>
    <definedName name="incide_nivel" localSheetId="6">'Estrutura Carreira'!#REF!</definedName>
    <definedName name="incide_nivel" localSheetId="4">'Estrutura Carreira'!#REF!</definedName>
    <definedName name="incide_nivel" localSheetId="7">'Estrutura Carreira'!#REF!</definedName>
    <definedName name="incide_nivel" localSheetId="5">'Estrutura Carreira'!#REF!</definedName>
    <definedName name="incide_nivel">'Estrutura Carreira'!#REF!</definedName>
    <definedName name="mes_temp_fora_doc1" localSheetId="8">'Temporários Fora Docência'!$E$5</definedName>
    <definedName name="mes_temp_fora_doc2" localSheetId="8">'Temporários Fora Docência'!$F$5</definedName>
    <definedName name="mes_temp_fora_doc3" localSheetId="8">'Temporários Fora Docência'!$G$5</definedName>
    <definedName name="mes_temp_fora_doc4" localSheetId="8">'Temporários Fora Docência'!$H$5</definedName>
    <definedName name="mes_temp_fora_doc5" localSheetId="8">'Temporários Fora Docência'!$I$5</definedName>
    <definedName name="mes_temp_fora_doc6" localSheetId="8">'Temporários Fora Docência'!$J$5</definedName>
    <definedName name="mes_temp_fora_doc7" localSheetId="8">'Temporários Fora Docência'!$K$5</definedName>
    <definedName name="mes_temp_fora_doc8" localSheetId="8">'Temporários Fora Docência'!$L$5</definedName>
    <definedName name="mes_temp1">'Temporários Docência'!$E$5</definedName>
    <definedName name="mes_temp2">'Temporários Docência'!$F$5</definedName>
    <definedName name="mes_temp3">'Temporários Docência'!$G$5</definedName>
    <definedName name="mes_temp4">'Temporários Docência'!$H$5</definedName>
    <definedName name="mes_temp5">'Temporários Docência'!$I$5</definedName>
    <definedName name="mes_temp6">'Temporários Docência'!$J$5</definedName>
    <definedName name="mes_temp7">'Temporários Docência'!$K$5</definedName>
    <definedName name="mes_temp8">'Temporários Docência'!$L$5</definedName>
    <definedName name="NI">'Estrutura Carreira'!$D$9</definedName>
    <definedName name="NII">'Estrutura Carreira'!$E$9</definedName>
    <definedName name="NIII">'Estrutura Carreira'!$F$9</definedName>
    <definedName name="NIV">'Estrutura Carreira'!$G$9</definedName>
    <definedName name="NV">'Estrutura Carreira'!$H$9</definedName>
    <definedName name="NVI">'Estrutura Carreira'!$I$9</definedName>
    <definedName name="NVII">'Estrutura Carreira'!$J$9</definedName>
    <definedName name="perc_classe_aa">'Estrutura Carreira'!$AC$14</definedName>
    <definedName name="perc_classe_ab">'Estrutura Carreira'!$AD$14</definedName>
    <definedName name="perc_classe_ac">'Estrutura Carreira'!$AE$14</definedName>
    <definedName name="perc_classe_ad">'Estrutura Carreira'!$AF$14</definedName>
    <definedName name="perc_classe_ae">'Estrutura Carreira'!$AG$14</definedName>
    <definedName name="perc_classe_af">'Estrutura Carreira'!$AH$14</definedName>
    <definedName name="perc_classe_ag">'Estrutura Carreira'!$AI$14</definedName>
    <definedName name="perc_classe_ah">'Estrutura Carreira'!$AJ$14</definedName>
    <definedName name="perc_classe_ai">'Estrutura Carreira'!$AK$14</definedName>
    <definedName name="perc_classe_aj">'Estrutura Carreira'!$AL$14</definedName>
    <definedName name="perc_classe_ak">'Estrutura Carreira'!$AM$14</definedName>
    <definedName name="perc_classe_al">'Estrutura Carreira'!$AN$14</definedName>
    <definedName name="perc_classe_am">'Estrutura Carreira'!$AO$14</definedName>
    <definedName name="perc_classe_an">'Estrutura Carreira'!$AP$14</definedName>
    <definedName name="perc_classe_b">'Estrutura Carreira'!$D$14</definedName>
    <definedName name="perc_classe_c">'Estrutura Carreira'!$E$14</definedName>
    <definedName name="perc_classe_d">'Estrutura Carreira'!$F$14</definedName>
    <definedName name="perc_classe_e">'Estrutura Carreira'!$G$14</definedName>
    <definedName name="perc_classe_f">'Estrutura Carreira'!$H$14</definedName>
    <definedName name="perc_classe_g">'Estrutura Carreira'!$I$14</definedName>
    <definedName name="perc_classe_h">'Estrutura Carreira'!$J$14</definedName>
    <definedName name="perc_classe_i">'Estrutura Carreira'!$K$14</definedName>
    <definedName name="perc_classe_j">'Estrutura Carreira'!$L$14</definedName>
    <definedName name="perc_classe_k">'Estrutura Carreira'!$M$14</definedName>
    <definedName name="perc_classe_l">'Estrutura Carreira'!$N$14</definedName>
    <definedName name="perc_classe_m">'Estrutura Carreira'!$O$14</definedName>
    <definedName name="perc_classe_n">'Estrutura Carreira'!$P$14</definedName>
    <definedName name="perc_classe_o">'Estrutura Carreira'!$Q$14</definedName>
    <definedName name="perc_classe_p">'Estrutura Carreira'!$R$14</definedName>
    <definedName name="perc_classe_q">'Estrutura Carreira'!$S$14</definedName>
    <definedName name="perc_classe_r">'Estrutura Carreira'!$T$14</definedName>
    <definedName name="perc_classe_s">'Estrutura Carreira'!$U$14</definedName>
    <definedName name="perc_classe_t">'Estrutura Carreira'!$V$14</definedName>
    <definedName name="perc_classe_u">'Estrutura Carreira'!$W$14</definedName>
    <definedName name="perc_classe_v">'Estrutura Carreira'!$X$14</definedName>
    <definedName name="perc_classe_w">'Estrutura Carreira'!$Y$14</definedName>
    <definedName name="perc_classe_x">'Estrutura Carreira'!$Z$14</definedName>
    <definedName name="perc_classe_y">'Estrutura Carreira'!$AA$14</definedName>
    <definedName name="perc_classe_z">'Estrutura Carreira'!$AB$14</definedName>
    <definedName name="perc_niv_I">'Estrutura Carreira'!$D$8</definedName>
    <definedName name="perc_niv_II">'Estrutura Carreira'!$E$8</definedName>
    <definedName name="perc_niv_III">'Estrutura Carreira'!$F$8</definedName>
    <definedName name="perc_niv_IV">'Estrutura Carreira'!$G$8</definedName>
    <definedName name="perc_niv_V">'Estrutura Carreira'!$H$8</definedName>
    <definedName name="perc_niv_VI">'Estrutura Carreira'!$I$8</definedName>
    <definedName name="perc_niv_VII">'Estrutura Carreira'!$J$8</definedName>
    <definedName name="piso_ch1">'Estrutura Carreira'!$D$5</definedName>
    <definedName name="piso_ch10">'Estrutura Carreira'!$M$5</definedName>
    <definedName name="piso_ch2">'Estrutura Carreira'!$E$5</definedName>
    <definedName name="piso_ch3">'Estrutura Carreira'!$F$5</definedName>
    <definedName name="piso_ch4">'Estrutura Carreira'!$G$5</definedName>
    <definedName name="piso_ch5">'Estrutura Carreira'!$H$5</definedName>
    <definedName name="piso_ch6">'Estrutura Carreira'!$I$5</definedName>
    <definedName name="piso_ch7">'Estrutura Carreira'!$J$5</definedName>
    <definedName name="piso_ch8">'Estrutura Carreira'!$K$5</definedName>
    <definedName name="piso_ch9">'Estrutura Carreira'!$L$5</definedName>
    <definedName name="piso_prop">'Estrutura Carreira'!$D$4</definedName>
    <definedName name="prev_efet">'Estrutura Carreira'!$C$31</definedName>
    <definedName name="prev_temp">'Estrutura Carreira'!$D$31</definedName>
    <definedName name="qtd_classes">'Estrutura Carreira'!$D$12</definedName>
    <definedName name="qtd_niveis">'Estrutura Carreira'!$D$7</definedName>
    <definedName name="total_despesas">#REF!</definedName>
    <definedName name="VAA">#REF!</definedName>
    <definedName name="valor_ha">#REF!</definedName>
    <definedName name="venc_temp">'Temporários Docência'!$E$3</definedName>
    <definedName name="venc_temp_fora_doc" localSheetId="8">'Temporários Fora Docência'!$E$3</definedName>
  </definedNames>
  <calcPr calcId="162913"/>
</workbook>
</file>

<file path=xl/calcChain.xml><?xml version="1.0" encoding="utf-8"?>
<calcChain xmlns="http://schemas.openxmlformats.org/spreadsheetml/2006/main">
  <c r="M96" i="14" l="1"/>
  <c r="M95" i="14"/>
  <c r="B95" i="14"/>
  <c r="M94" i="14"/>
  <c r="B94" i="14"/>
  <c r="M93" i="14"/>
  <c r="B93" i="14"/>
  <c r="M92" i="14"/>
  <c r="B92" i="14"/>
  <c r="M91" i="14"/>
  <c r="B91" i="14"/>
  <c r="M86" i="14"/>
  <c r="B86" i="14"/>
  <c r="M85" i="14"/>
  <c r="B85" i="14"/>
  <c r="M84" i="14"/>
  <c r="B84" i="14"/>
  <c r="M83" i="14"/>
  <c r="B83" i="14"/>
  <c r="M82" i="14"/>
  <c r="B82" i="14"/>
  <c r="M77" i="14"/>
  <c r="B77" i="14"/>
  <c r="M76" i="14"/>
  <c r="B76" i="14"/>
  <c r="M75" i="14"/>
  <c r="B75" i="14"/>
  <c r="M74" i="14"/>
  <c r="B74" i="14"/>
  <c r="M73" i="14"/>
  <c r="B73" i="14"/>
  <c r="M68" i="14"/>
  <c r="B68" i="14"/>
  <c r="M67" i="14"/>
  <c r="B67" i="14"/>
  <c r="M66" i="14"/>
  <c r="B66" i="14"/>
  <c r="M65" i="14"/>
  <c r="B65" i="14"/>
  <c r="M64" i="14"/>
  <c r="B64" i="14"/>
  <c r="M59" i="14"/>
  <c r="B59" i="14"/>
  <c r="M58" i="14"/>
  <c r="B58" i="14"/>
  <c r="M57" i="14"/>
  <c r="B57" i="14"/>
  <c r="M56" i="14"/>
  <c r="B56" i="14"/>
  <c r="M55" i="14"/>
  <c r="B55" i="14"/>
  <c r="M50" i="14"/>
  <c r="B50" i="14"/>
  <c r="M49" i="14"/>
  <c r="B49" i="14"/>
  <c r="M48" i="14"/>
  <c r="B48" i="14"/>
  <c r="M47" i="14"/>
  <c r="B47" i="14"/>
  <c r="M46" i="14"/>
  <c r="B46" i="14"/>
  <c r="M41" i="14"/>
  <c r="B41" i="14"/>
  <c r="M40" i="14"/>
  <c r="B40" i="14"/>
  <c r="M39" i="14"/>
  <c r="B39" i="14"/>
  <c r="M38" i="14"/>
  <c r="B38" i="14"/>
  <c r="M37" i="14"/>
  <c r="B37" i="14"/>
  <c r="M32" i="14"/>
  <c r="B32" i="14"/>
  <c r="M31" i="14"/>
  <c r="B31" i="14"/>
  <c r="M30" i="14"/>
  <c r="B30" i="14"/>
  <c r="M29" i="14"/>
  <c r="B29" i="14"/>
  <c r="M28" i="14"/>
  <c r="B28" i="14"/>
  <c r="M23" i="14"/>
  <c r="B23" i="14"/>
  <c r="M22" i="14"/>
  <c r="B22" i="14"/>
  <c r="M21" i="14"/>
  <c r="B21" i="14"/>
  <c r="M20" i="14"/>
  <c r="B20" i="14"/>
  <c r="M19" i="14"/>
  <c r="B19" i="14"/>
  <c r="M10" i="14"/>
  <c r="M11" i="14"/>
  <c r="M12" i="14"/>
  <c r="M13" i="14"/>
  <c r="M14" i="14"/>
  <c r="B14" i="14"/>
  <c r="B13" i="14"/>
  <c r="B12" i="14"/>
  <c r="B11" i="14"/>
  <c r="B10" i="14"/>
  <c r="AF4" i="24" l="1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M95" i="9"/>
  <c r="B95" i="9"/>
  <c r="M94" i="9"/>
  <c r="B94" i="9"/>
  <c r="M93" i="9"/>
  <c r="B93" i="9"/>
  <c r="M92" i="9"/>
  <c r="B92" i="9"/>
  <c r="M91" i="9"/>
  <c r="B91" i="9"/>
  <c r="M86" i="9"/>
  <c r="B86" i="9"/>
  <c r="M85" i="9"/>
  <c r="B85" i="9"/>
  <c r="M84" i="9"/>
  <c r="B84" i="9"/>
  <c r="M83" i="9"/>
  <c r="B83" i="9"/>
  <c r="M82" i="9"/>
  <c r="B82" i="9"/>
  <c r="M77" i="9"/>
  <c r="B77" i="9"/>
  <c r="M76" i="9"/>
  <c r="B76" i="9"/>
  <c r="M75" i="9"/>
  <c r="B75" i="9"/>
  <c r="M74" i="9"/>
  <c r="B74" i="9"/>
  <c r="M73" i="9"/>
  <c r="B73" i="9"/>
  <c r="M68" i="9"/>
  <c r="B68" i="9"/>
  <c r="M67" i="9"/>
  <c r="B67" i="9"/>
  <c r="M66" i="9"/>
  <c r="B66" i="9"/>
  <c r="M65" i="9"/>
  <c r="B65" i="9"/>
  <c r="M64" i="9"/>
  <c r="B64" i="9"/>
  <c r="M59" i="9"/>
  <c r="B59" i="9"/>
  <c r="M58" i="9"/>
  <c r="B58" i="9"/>
  <c r="M57" i="9"/>
  <c r="B57" i="9"/>
  <c r="M56" i="9"/>
  <c r="B56" i="9"/>
  <c r="M55" i="9"/>
  <c r="B55" i="9"/>
  <c r="M50" i="9"/>
  <c r="B50" i="9"/>
  <c r="M49" i="9"/>
  <c r="B49" i="9"/>
  <c r="M48" i="9"/>
  <c r="B48" i="9"/>
  <c r="M47" i="9"/>
  <c r="B47" i="9"/>
  <c r="M46" i="9"/>
  <c r="B46" i="9"/>
  <c r="M41" i="9"/>
  <c r="B41" i="9"/>
  <c r="M40" i="9"/>
  <c r="B40" i="9"/>
  <c r="M39" i="9"/>
  <c r="B39" i="9"/>
  <c r="M38" i="9"/>
  <c r="B38" i="9"/>
  <c r="M37" i="9"/>
  <c r="B37" i="9"/>
  <c r="M32" i="9"/>
  <c r="B32" i="9"/>
  <c r="M31" i="9"/>
  <c r="B31" i="9"/>
  <c r="M30" i="9"/>
  <c r="B30" i="9"/>
  <c r="M29" i="9"/>
  <c r="B29" i="9"/>
  <c r="M28" i="9"/>
  <c r="B28" i="9"/>
  <c r="B20" i="9"/>
  <c r="D33" i="9"/>
  <c r="B34" i="9"/>
  <c r="M34" i="9"/>
  <c r="B35" i="9"/>
  <c r="M35" i="9"/>
  <c r="B36" i="9"/>
  <c r="M36" i="9"/>
  <c r="D42" i="9"/>
  <c r="M19" i="9" l="1"/>
  <c r="M20" i="9"/>
  <c r="M21" i="9"/>
  <c r="M22" i="9"/>
  <c r="M23" i="9"/>
  <c r="B23" i="9"/>
  <c r="B22" i="9"/>
  <c r="B21" i="9"/>
  <c r="B19" i="9"/>
  <c r="M10" i="9"/>
  <c r="M11" i="9"/>
  <c r="M12" i="9"/>
  <c r="M13" i="9"/>
  <c r="M14" i="9"/>
  <c r="B14" i="9"/>
  <c r="B13" i="9"/>
  <c r="B12" i="9"/>
  <c r="B11" i="9"/>
  <c r="B10" i="9"/>
  <c r="C88" i="20" l="1"/>
  <c r="C79" i="20"/>
  <c r="C70" i="20"/>
  <c r="C61" i="20"/>
  <c r="C52" i="20"/>
  <c r="C43" i="20"/>
  <c r="C34" i="20"/>
  <c r="C34" i="9" s="1"/>
  <c r="N34" i="9" s="1"/>
  <c r="AP16" i="1" l="1"/>
  <c r="AP15" i="1"/>
  <c r="AO16" i="1"/>
  <c r="AO15" i="1"/>
  <c r="AN16" i="1"/>
  <c r="AN15" i="1"/>
  <c r="AM16" i="1"/>
  <c r="AM15" i="1"/>
  <c r="AL16" i="1"/>
  <c r="AL15" i="1"/>
  <c r="AK16" i="1"/>
  <c r="AK15" i="1"/>
  <c r="AJ16" i="1"/>
  <c r="AJ15" i="1"/>
  <c r="AI16" i="1"/>
  <c r="AI15" i="1"/>
  <c r="AH16" i="1"/>
  <c r="AH15" i="1"/>
  <c r="AG16" i="1"/>
  <c r="AG15" i="1"/>
  <c r="K4" i="24" l="1"/>
  <c r="J4" i="24"/>
  <c r="I4" i="24"/>
  <c r="H4" i="24"/>
  <c r="G4" i="24"/>
  <c r="F4" i="24"/>
  <c r="E4" i="24"/>
  <c r="D4" i="24"/>
  <c r="C4" i="24"/>
  <c r="K4" i="23"/>
  <c r="J4" i="23"/>
  <c r="I4" i="23"/>
  <c r="H4" i="23"/>
  <c r="G4" i="23"/>
  <c r="F4" i="23"/>
  <c r="E4" i="23"/>
  <c r="D4" i="23"/>
  <c r="C4" i="23"/>
  <c r="K4" i="22"/>
  <c r="J4" i="22"/>
  <c r="I4" i="22"/>
  <c r="H4" i="22"/>
  <c r="G4" i="22"/>
  <c r="F4" i="22"/>
  <c r="E4" i="22"/>
  <c r="D4" i="22"/>
  <c r="C4" i="22"/>
  <c r="K4" i="21"/>
  <c r="J4" i="21"/>
  <c r="I4" i="21"/>
  <c r="H4" i="21"/>
  <c r="G4" i="21"/>
  <c r="F4" i="21"/>
  <c r="E4" i="21"/>
  <c r="D4" i="21"/>
  <c r="C4" i="21"/>
  <c r="AF4" i="8"/>
  <c r="AE4" i="8"/>
  <c r="AD4" i="8"/>
  <c r="AC4" i="8"/>
  <c r="AB4" i="8"/>
  <c r="AA4" i="8"/>
  <c r="Z4" i="8"/>
  <c r="Y4" i="8"/>
  <c r="X4" i="8"/>
  <c r="W4" i="8"/>
  <c r="V4" i="8"/>
  <c r="U4" i="8"/>
  <c r="AF20" i="1"/>
  <c r="AE20" i="1"/>
  <c r="AD20" i="1"/>
  <c r="AC20" i="1"/>
  <c r="AB20" i="1"/>
  <c r="AA20" i="1"/>
  <c r="Z20" i="1"/>
  <c r="Y20" i="1"/>
  <c r="X20" i="1"/>
  <c r="W20" i="1"/>
  <c r="B104" i="24" l="1"/>
  <c r="B103" i="24"/>
  <c r="B102" i="24"/>
  <c r="B101" i="24"/>
  <c r="B100" i="24"/>
  <c r="B99" i="24"/>
  <c r="B98" i="24"/>
  <c r="B97" i="24"/>
  <c r="B94" i="24"/>
  <c r="B93" i="24"/>
  <c r="B92" i="24"/>
  <c r="B91" i="24"/>
  <c r="B90" i="24"/>
  <c r="B89" i="24"/>
  <c r="B88" i="24"/>
  <c r="B87" i="24"/>
  <c r="K86" i="24"/>
  <c r="H86" i="24"/>
  <c r="B85" i="24"/>
  <c r="B84" i="24"/>
  <c r="B83" i="24"/>
  <c r="B82" i="24"/>
  <c r="B81" i="24"/>
  <c r="B80" i="24"/>
  <c r="B79" i="24"/>
  <c r="B78" i="24"/>
  <c r="K77" i="24"/>
  <c r="H77" i="24"/>
  <c r="B76" i="24"/>
  <c r="B75" i="24"/>
  <c r="B74" i="24"/>
  <c r="B73" i="24"/>
  <c r="B72" i="24"/>
  <c r="B71" i="24"/>
  <c r="B70" i="24"/>
  <c r="B69" i="24"/>
  <c r="K68" i="24"/>
  <c r="H68" i="24"/>
  <c r="B67" i="24"/>
  <c r="B66" i="24"/>
  <c r="B65" i="24"/>
  <c r="B64" i="24"/>
  <c r="B63" i="24"/>
  <c r="B62" i="24"/>
  <c r="B61" i="24"/>
  <c r="B60" i="24"/>
  <c r="K59" i="24"/>
  <c r="H59" i="24"/>
  <c r="B58" i="24"/>
  <c r="B57" i="24"/>
  <c r="B56" i="24"/>
  <c r="B55" i="24"/>
  <c r="B54" i="24"/>
  <c r="B53" i="24"/>
  <c r="B52" i="24"/>
  <c r="B51" i="24"/>
  <c r="K50" i="24"/>
  <c r="H50" i="24"/>
  <c r="B49" i="24"/>
  <c r="B48" i="24"/>
  <c r="B47" i="24"/>
  <c r="B46" i="24"/>
  <c r="B45" i="24"/>
  <c r="B44" i="24"/>
  <c r="B43" i="24"/>
  <c r="B42" i="24"/>
  <c r="K41" i="24"/>
  <c r="H41" i="24"/>
  <c r="B40" i="24"/>
  <c r="B39" i="24"/>
  <c r="B38" i="24"/>
  <c r="B37" i="24"/>
  <c r="B36" i="24"/>
  <c r="B35" i="24"/>
  <c r="B34" i="24"/>
  <c r="B33" i="24"/>
  <c r="K32" i="24"/>
  <c r="H32" i="24"/>
  <c r="B31" i="24"/>
  <c r="B30" i="24"/>
  <c r="B29" i="24"/>
  <c r="B28" i="24"/>
  <c r="B27" i="24"/>
  <c r="B26" i="24"/>
  <c r="B25" i="24"/>
  <c r="B24" i="24"/>
  <c r="K23" i="24"/>
  <c r="H23" i="24"/>
  <c r="B22" i="24"/>
  <c r="B21" i="24"/>
  <c r="B20" i="24"/>
  <c r="B19" i="24"/>
  <c r="B18" i="24"/>
  <c r="B17" i="24"/>
  <c r="B16" i="24"/>
  <c r="B15" i="24"/>
  <c r="K14" i="24"/>
  <c r="H14" i="24"/>
  <c r="B13" i="24"/>
  <c r="B12" i="24"/>
  <c r="B11" i="24"/>
  <c r="B10" i="24"/>
  <c r="B9" i="24"/>
  <c r="B8" i="24"/>
  <c r="B7" i="24"/>
  <c r="B6" i="24"/>
  <c r="K5" i="24"/>
  <c r="H5" i="24"/>
  <c r="B104" i="23"/>
  <c r="B103" i="23"/>
  <c r="B102" i="23"/>
  <c r="B101" i="23"/>
  <c r="B100" i="23"/>
  <c r="B99" i="23"/>
  <c r="B98" i="23"/>
  <c r="B97" i="23"/>
  <c r="B94" i="23"/>
  <c r="B93" i="23"/>
  <c r="B92" i="23"/>
  <c r="B91" i="23"/>
  <c r="B90" i="23"/>
  <c r="B89" i="23"/>
  <c r="B88" i="23"/>
  <c r="B87" i="23"/>
  <c r="K86" i="23"/>
  <c r="H86" i="23"/>
  <c r="B85" i="23"/>
  <c r="B84" i="23"/>
  <c r="B83" i="23"/>
  <c r="B82" i="23"/>
  <c r="B81" i="23"/>
  <c r="B80" i="23"/>
  <c r="B79" i="23"/>
  <c r="B78" i="23"/>
  <c r="K77" i="23"/>
  <c r="H77" i="23"/>
  <c r="B76" i="23"/>
  <c r="B75" i="23"/>
  <c r="B74" i="23"/>
  <c r="B73" i="23"/>
  <c r="B72" i="23"/>
  <c r="B71" i="23"/>
  <c r="B70" i="23"/>
  <c r="B69" i="23"/>
  <c r="K68" i="23"/>
  <c r="H68" i="23"/>
  <c r="B67" i="23"/>
  <c r="B66" i="23"/>
  <c r="B65" i="23"/>
  <c r="B64" i="23"/>
  <c r="B63" i="23"/>
  <c r="B62" i="23"/>
  <c r="B61" i="23"/>
  <c r="B60" i="23"/>
  <c r="K59" i="23"/>
  <c r="H59" i="23"/>
  <c r="B58" i="23"/>
  <c r="B57" i="23"/>
  <c r="B56" i="23"/>
  <c r="B55" i="23"/>
  <c r="B54" i="23"/>
  <c r="B53" i="23"/>
  <c r="B52" i="23"/>
  <c r="B51" i="23"/>
  <c r="K50" i="23"/>
  <c r="H50" i="23"/>
  <c r="B49" i="23"/>
  <c r="B48" i="23"/>
  <c r="B47" i="23"/>
  <c r="B46" i="23"/>
  <c r="B45" i="23"/>
  <c r="B44" i="23"/>
  <c r="B43" i="23"/>
  <c r="B42" i="23"/>
  <c r="K41" i="23"/>
  <c r="H41" i="23"/>
  <c r="B40" i="23"/>
  <c r="B39" i="23"/>
  <c r="B38" i="23"/>
  <c r="B37" i="23"/>
  <c r="B36" i="23"/>
  <c r="B35" i="23"/>
  <c r="B34" i="23"/>
  <c r="B33" i="23"/>
  <c r="K32" i="23"/>
  <c r="H32" i="23"/>
  <c r="B31" i="23"/>
  <c r="B30" i="23"/>
  <c r="B29" i="23"/>
  <c r="B28" i="23"/>
  <c r="B27" i="23"/>
  <c r="B26" i="23"/>
  <c r="B25" i="23"/>
  <c r="B24" i="23"/>
  <c r="K23" i="23"/>
  <c r="H23" i="23"/>
  <c r="B22" i="23"/>
  <c r="B21" i="23"/>
  <c r="B20" i="23"/>
  <c r="B19" i="23"/>
  <c r="B18" i="23"/>
  <c r="B17" i="23"/>
  <c r="B16" i="23"/>
  <c r="B15" i="23"/>
  <c r="K14" i="23"/>
  <c r="H14" i="23"/>
  <c r="B13" i="23"/>
  <c r="B12" i="23"/>
  <c r="B11" i="23"/>
  <c r="B10" i="23"/>
  <c r="B9" i="23"/>
  <c r="B8" i="23"/>
  <c r="B7" i="23"/>
  <c r="B6" i="23"/>
  <c r="K5" i="23"/>
  <c r="H5" i="23"/>
  <c r="B104" i="22"/>
  <c r="B103" i="22"/>
  <c r="B102" i="22"/>
  <c r="B101" i="22"/>
  <c r="B100" i="22"/>
  <c r="B99" i="22"/>
  <c r="B98" i="22"/>
  <c r="B97" i="22"/>
  <c r="B94" i="22"/>
  <c r="B93" i="22"/>
  <c r="B92" i="22"/>
  <c r="B91" i="22"/>
  <c r="B90" i="22"/>
  <c r="B89" i="22"/>
  <c r="B88" i="22"/>
  <c r="B87" i="22"/>
  <c r="K86" i="22"/>
  <c r="H86" i="22"/>
  <c r="B85" i="22"/>
  <c r="B84" i="22"/>
  <c r="B83" i="22"/>
  <c r="B82" i="22"/>
  <c r="B81" i="22"/>
  <c r="B80" i="22"/>
  <c r="B79" i="22"/>
  <c r="B78" i="22"/>
  <c r="K77" i="22"/>
  <c r="H77" i="22"/>
  <c r="B76" i="22"/>
  <c r="B75" i="22"/>
  <c r="B74" i="22"/>
  <c r="B73" i="22"/>
  <c r="B72" i="22"/>
  <c r="B71" i="22"/>
  <c r="B70" i="22"/>
  <c r="B69" i="22"/>
  <c r="K68" i="22"/>
  <c r="H68" i="22"/>
  <c r="B67" i="22"/>
  <c r="B66" i="22"/>
  <c r="B65" i="22"/>
  <c r="B64" i="22"/>
  <c r="B63" i="22"/>
  <c r="B62" i="22"/>
  <c r="B61" i="22"/>
  <c r="B60" i="22"/>
  <c r="K59" i="22"/>
  <c r="H59" i="22"/>
  <c r="B58" i="22"/>
  <c r="B57" i="22"/>
  <c r="B56" i="22"/>
  <c r="B55" i="22"/>
  <c r="B54" i="22"/>
  <c r="B53" i="22"/>
  <c r="B52" i="22"/>
  <c r="B51" i="22"/>
  <c r="K50" i="22"/>
  <c r="H50" i="22"/>
  <c r="B49" i="22"/>
  <c r="B48" i="22"/>
  <c r="B47" i="22"/>
  <c r="B46" i="22"/>
  <c r="B45" i="22"/>
  <c r="B44" i="22"/>
  <c r="B43" i="22"/>
  <c r="B42" i="22"/>
  <c r="K41" i="22"/>
  <c r="H41" i="22"/>
  <c r="B40" i="22"/>
  <c r="B39" i="22"/>
  <c r="B38" i="22"/>
  <c r="B37" i="22"/>
  <c r="B36" i="22"/>
  <c r="B35" i="22"/>
  <c r="B34" i="22"/>
  <c r="B33" i="22"/>
  <c r="K32" i="22"/>
  <c r="H32" i="22"/>
  <c r="B31" i="22"/>
  <c r="B30" i="22"/>
  <c r="B29" i="22"/>
  <c r="B28" i="22"/>
  <c r="B27" i="22"/>
  <c r="B26" i="22"/>
  <c r="B25" i="22"/>
  <c r="B24" i="22"/>
  <c r="K23" i="22"/>
  <c r="H23" i="22"/>
  <c r="B22" i="22"/>
  <c r="B21" i="22"/>
  <c r="B20" i="22"/>
  <c r="B19" i="22"/>
  <c r="B18" i="22"/>
  <c r="B17" i="22"/>
  <c r="B16" i="22"/>
  <c r="B15" i="22"/>
  <c r="K14" i="22"/>
  <c r="H14" i="22"/>
  <c r="B13" i="22"/>
  <c r="B12" i="22"/>
  <c r="B11" i="22"/>
  <c r="B10" i="22"/>
  <c r="B9" i="22"/>
  <c r="B8" i="22"/>
  <c r="B7" i="22"/>
  <c r="B6" i="22"/>
  <c r="K5" i="22"/>
  <c r="H5" i="22"/>
  <c r="B104" i="21"/>
  <c r="B103" i="21"/>
  <c r="B102" i="21"/>
  <c r="B101" i="21"/>
  <c r="B100" i="21"/>
  <c r="B99" i="21"/>
  <c r="B98" i="21"/>
  <c r="B97" i="21"/>
  <c r="B94" i="21"/>
  <c r="B93" i="21"/>
  <c r="B92" i="21"/>
  <c r="B91" i="21"/>
  <c r="B90" i="21"/>
  <c r="B89" i="21"/>
  <c r="B88" i="21"/>
  <c r="B87" i="21"/>
  <c r="K86" i="21"/>
  <c r="H86" i="21"/>
  <c r="B85" i="21"/>
  <c r="B84" i="21"/>
  <c r="B83" i="21"/>
  <c r="B82" i="21"/>
  <c r="B81" i="21"/>
  <c r="B80" i="21"/>
  <c r="B79" i="21"/>
  <c r="B78" i="21"/>
  <c r="K77" i="21"/>
  <c r="H77" i="21"/>
  <c r="B76" i="21"/>
  <c r="B75" i="21"/>
  <c r="B74" i="21"/>
  <c r="B73" i="21"/>
  <c r="B72" i="21"/>
  <c r="B71" i="21"/>
  <c r="B70" i="21"/>
  <c r="B69" i="21"/>
  <c r="K68" i="21"/>
  <c r="H68" i="21"/>
  <c r="B67" i="21"/>
  <c r="B66" i="21"/>
  <c r="B65" i="21"/>
  <c r="B64" i="21"/>
  <c r="B63" i="21"/>
  <c r="B62" i="21"/>
  <c r="B61" i="21"/>
  <c r="B60" i="21"/>
  <c r="K59" i="21"/>
  <c r="H59" i="21"/>
  <c r="B58" i="21"/>
  <c r="B57" i="21"/>
  <c r="B56" i="21"/>
  <c r="B55" i="21"/>
  <c r="B54" i="21"/>
  <c r="B53" i="21"/>
  <c r="B52" i="21"/>
  <c r="B51" i="21"/>
  <c r="K50" i="21"/>
  <c r="H50" i="21"/>
  <c r="B49" i="21"/>
  <c r="B48" i="21"/>
  <c r="B47" i="21"/>
  <c r="B46" i="21"/>
  <c r="B45" i="21"/>
  <c r="B44" i="21"/>
  <c r="B43" i="21"/>
  <c r="B42" i="21"/>
  <c r="K41" i="21"/>
  <c r="H41" i="21"/>
  <c r="B40" i="21"/>
  <c r="B39" i="21"/>
  <c r="B38" i="21"/>
  <c r="B37" i="21"/>
  <c r="B36" i="21"/>
  <c r="B35" i="21"/>
  <c r="B34" i="21"/>
  <c r="B33" i="21"/>
  <c r="K32" i="21"/>
  <c r="H32" i="21"/>
  <c r="B31" i="21"/>
  <c r="B30" i="21"/>
  <c r="B29" i="21"/>
  <c r="B28" i="21"/>
  <c r="B27" i="21"/>
  <c r="B26" i="21"/>
  <c r="B25" i="21"/>
  <c r="B24" i="21"/>
  <c r="K23" i="21"/>
  <c r="H23" i="21"/>
  <c r="B22" i="21"/>
  <c r="B21" i="21"/>
  <c r="B20" i="21"/>
  <c r="B19" i="21"/>
  <c r="B18" i="21"/>
  <c r="B17" i="21"/>
  <c r="B16" i="21"/>
  <c r="B15" i="21"/>
  <c r="K14" i="21"/>
  <c r="H14" i="21"/>
  <c r="B13" i="21"/>
  <c r="B12" i="21"/>
  <c r="B11" i="21"/>
  <c r="B10" i="21"/>
  <c r="B9" i="21"/>
  <c r="B8" i="21"/>
  <c r="B7" i="21"/>
  <c r="B6" i="21"/>
  <c r="K5" i="21"/>
  <c r="H5" i="21"/>
  <c r="B107" i="21" l="1"/>
  <c r="B107" i="24"/>
  <c r="B107" i="22"/>
  <c r="B107" i="23"/>
  <c r="K86" i="8"/>
  <c r="K77" i="8"/>
  <c r="K68" i="8"/>
  <c r="K59" i="8"/>
  <c r="K50" i="8"/>
  <c r="K41" i="8"/>
  <c r="K32" i="8"/>
  <c r="K23" i="8"/>
  <c r="K14" i="8"/>
  <c r="K5" i="8"/>
  <c r="B107" i="8" l="1"/>
  <c r="B104" i="8"/>
  <c r="B103" i="8"/>
  <c r="B102" i="8"/>
  <c r="B101" i="8"/>
  <c r="B100" i="8"/>
  <c r="B99" i="8"/>
  <c r="B98" i="8"/>
  <c r="B97" i="8"/>
  <c r="B94" i="8"/>
  <c r="B93" i="8"/>
  <c r="B92" i="8"/>
  <c r="B91" i="8"/>
  <c r="B90" i="8"/>
  <c r="B89" i="8"/>
  <c r="B88" i="8"/>
  <c r="B87" i="8"/>
  <c r="H86" i="8"/>
  <c r="B85" i="8"/>
  <c r="B84" i="8"/>
  <c r="B83" i="8"/>
  <c r="B82" i="8"/>
  <c r="B81" i="8"/>
  <c r="B80" i="8"/>
  <c r="B79" i="8"/>
  <c r="B78" i="8"/>
  <c r="H77" i="8"/>
  <c r="B76" i="8"/>
  <c r="B75" i="8"/>
  <c r="B74" i="8"/>
  <c r="B73" i="8"/>
  <c r="B72" i="8"/>
  <c r="B71" i="8"/>
  <c r="B70" i="8"/>
  <c r="B69" i="8"/>
  <c r="H68" i="8"/>
  <c r="B67" i="8"/>
  <c r="B66" i="8"/>
  <c r="B65" i="8"/>
  <c r="B64" i="8"/>
  <c r="B63" i="8"/>
  <c r="B62" i="8"/>
  <c r="B61" i="8"/>
  <c r="B60" i="8"/>
  <c r="H59" i="8"/>
  <c r="B58" i="8"/>
  <c r="B57" i="8"/>
  <c r="B56" i="8"/>
  <c r="B55" i="8"/>
  <c r="B54" i="8"/>
  <c r="B53" i="8"/>
  <c r="B52" i="8"/>
  <c r="B51" i="8"/>
  <c r="H50" i="8"/>
  <c r="B49" i="8"/>
  <c r="B48" i="8"/>
  <c r="B47" i="8"/>
  <c r="B46" i="8"/>
  <c r="B45" i="8"/>
  <c r="B44" i="8"/>
  <c r="B43" i="8"/>
  <c r="B42" i="8"/>
  <c r="H41" i="8"/>
  <c r="B40" i="8"/>
  <c r="B39" i="8"/>
  <c r="B38" i="8"/>
  <c r="B37" i="8"/>
  <c r="B36" i="8"/>
  <c r="B35" i="8"/>
  <c r="B34" i="8"/>
  <c r="B33" i="8"/>
  <c r="H32" i="8"/>
  <c r="B31" i="8"/>
  <c r="B30" i="8"/>
  <c r="B29" i="8"/>
  <c r="B28" i="8"/>
  <c r="B27" i="8"/>
  <c r="B26" i="8"/>
  <c r="B25" i="8"/>
  <c r="B24" i="8"/>
  <c r="H23" i="8"/>
  <c r="B22" i="8"/>
  <c r="B21" i="8"/>
  <c r="B20" i="8"/>
  <c r="B19" i="8"/>
  <c r="B18" i="8"/>
  <c r="B17" i="8"/>
  <c r="B16" i="8"/>
  <c r="B15" i="8"/>
  <c r="H14" i="8"/>
  <c r="B13" i="8"/>
  <c r="B12" i="8"/>
  <c r="B11" i="8"/>
  <c r="B10" i="8"/>
  <c r="B9" i="8"/>
  <c r="B8" i="8"/>
  <c r="B7" i="8"/>
  <c r="B6" i="8"/>
  <c r="H5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H87" i="20"/>
  <c r="H78" i="20"/>
  <c r="H69" i="20"/>
  <c r="H60" i="20"/>
  <c r="H51" i="20"/>
  <c r="H42" i="20"/>
  <c r="H33" i="20"/>
  <c r="H24" i="20"/>
  <c r="C25" i="20" s="1"/>
  <c r="H15" i="20"/>
  <c r="C16" i="20" s="1"/>
  <c r="H6" i="20"/>
  <c r="C7" i="20" s="1"/>
  <c r="C88" i="14"/>
  <c r="C70" i="14"/>
  <c r="C61" i="14"/>
  <c r="C52" i="14"/>
  <c r="C34" i="14"/>
  <c r="C25" i="14"/>
  <c r="C16" i="14"/>
  <c r="B95" i="20"/>
  <c r="B94" i="20"/>
  <c r="B93" i="20"/>
  <c r="B92" i="20"/>
  <c r="B91" i="20"/>
  <c r="B90" i="20"/>
  <c r="B89" i="20"/>
  <c r="B88" i="20"/>
  <c r="B86" i="20"/>
  <c r="B85" i="20"/>
  <c r="B84" i="20"/>
  <c r="B83" i="20"/>
  <c r="B82" i="20"/>
  <c r="B81" i="20"/>
  <c r="B80" i="20"/>
  <c r="B79" i="20"/>
  <c r="B77" i="20"/>
  <c r="B76" i="20"/>
  <c r="B75" i="20"/>
  <c r="B74" i="20"/>
  <c r="B73" i="20"/>
  <c r="B72" i="20"/>
  <c r="B71" i="20"/>
  <c r="B70" i="20"/>
  <c r="B68" i="20"/>
  <c r="B67" i="20"/>
  <c r="B66" i="20"/>
  <c r="B65" i="20"/>
  <c r="B64" i="20"/>
  <c r="B63" i="20"/>
  <c r="B62" i="20"/>
  <c r="B61" i="20"/>
  <c r="B59" i="20"/>
  <c r="B58" i="20"/>
  <c r="B57" i="20"/>
  <c r="B56" i="20"/>
  <c r="B55" i="20"/>
  <c r="B54" i="20"/>
  <c r="B53" i="20"/>
  <c r="B52" i="20"/>
  <c r="B50" i="20"/>
  <c r="B49" i="20"/>
  <c r="B48" i="20"/>
  <c r="B47" i="20"/>
  <c r="B46" i="20"/>
  <c r="B45" i="20"/>
  <c r="B44" i="20"/>
  <c r="B43" i="20"/>
  <c r="B41" i="20"/>
  <c r="B40" i="20"/>
  <c r="B39" i="20"/>
  <c r="B38" i="20"/>
  <c r="B37" i="20"/>
  <c r="B36" i="20"/>
  <c r="B35" i="20"/>
  <c r="B34" i="20"/>
  <c r="B32" i="20"/>
  <c r="B31" i="20"/>
  <c r="B30" i="20"/>
  <c r="B29" i="20"/>
  <c r="B28" i="20"/>
  <c r="B27" i="20"/>
  <c r="B26" i="20"/>
  <c r="B25" i="20"/>
  <c r="B23" i="20"/>
  <c r="B22" i="20"/>
  <c r="B21" i="20"/>
  <c r="B20" i="20"/>
  <c r="B19" i="20"/>
  <c r="B18" i="20"/>
  <c r="B17" i="20"/>
  <c r="B16" i="20"/>
  <c r="B14" i="20"/>
  <c r="B13" i="20"/>
  <c r="B12" i="20"/>
  <c r="B11" i="20"/>
  <c r="B10" i="20"/>
  <c r="B9" i="20"/>
  <c r="B8" i="20"/>
  <c r="B7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C21" i="1"/>
  <c r="C7" i="14" l="1"/>
  <c r="C7" i="9"/>
  <c r="N7" i="9" s="1"/>
  <c r="C43" i="9"/>
  <c r="C43" i="14"/>
  <c r="C79" i="9"/>
  <c r="C79" i="14"/>
  <c r="C97" i="24"/>
  <c r="C97" i="23"/>
  <c r="C97" i="22"/>
  <c r="C61" i="9"/>
  <c r="D70" i="20"/>
  <c r="E70" i="20" s="1"/>
  <c r="F70" i="20" s="1"/>
  <c r="G70" i="20" s="1"/>
  <c r="H70" i="20" s="1"/>
  <c r="I70" i="20" s="1"/>
  <c r="J70" i="20" s="1"/>
  <c r="K70" i="20" s="1"/>
  <c r="L70" i="20" s="1"/>
  <c r="M70" i="20" s="1"/>
  <c r="N70" i="20" s="1"/>
  <c r="O70" i="20" s="1"/>
  <c r="P70" i="20" s="1"/>
  <c r="Q70" i="20" s="1"/>
  <c r="R70" i="20" s="1"/>
  <c r="S70" i="20" s="1"/>
  <c r="T70" i="20" s="1"/>
  <c r="U70" i="20" s="1"/>
  <c r="V70" i="20" s="1"/>
  <c r="W70" i="20" s="1"/>
  <c r="X70" i="20" s="1"/>
  <c r="Y70" i="20" s="1"/>
  <c r="Z70" i="20" s="1"/>
  <c r="AA70" i="20" s="1"/>
  <c r="AB70" i="20" s="1"/>
  <c r="AC70" i="20" s="1"/>
  <c r="AD70" i="20" s="1"/>
  <c r="AE70" i="20" s="1"/>
  <c r="AF70" i="20" s="1"/>
  <c r="AG70" i="20" s="1"/>
  <c r="AH70" i="20" s="1"/>
  <c r="AI70" i="20" s="1"/>
  <c r="AJ70" i="20" s="1"/>
  <c r="AK70" i="20" s="1"/>
  <c r="AL70" i="20" s="1"/>
  <c r="AM70" i="20" s="1"/>
  <c r="AN70" i="20" s="1"/>
  <c r="AO70" i="20" s="1"/>
  <c r="AP70" i="20" s="1"/>
  <c r="C70" i="9"/>
  <c r="C25" i="9"/>
  <c r="C97" i="21"/>
  <c r="C97" i="8"/>
  <c r="C16" i="9"/>
  <c r="D52" i="20"/>
  <c r="E52" i="20" s="1"/>
  <c r="F52" i="20" s="1"/>
  <c r="G52" i="20" s="1"/>
  <c r="H52" i="20" s="1"/>
  <c r="I52" i="20" s="1"/>
  <c r="J52" i="20" s="1"/>
  <c r="K52" i="20" s="1"/>
  <c r="L52" i="20" s="1"/>
  <c r="M52" i="20" s="1"/>
  <c r="N52" i="20" s="1"/>
  <c r="O52" i="20" s="1"/>
  <c r="P52" i="20" s="1"/>
  <c r="Q52" i="20" s="1"/>
  <c r="R52" i="20" s="1"/>
  <c r="S52" i="20" s="1"/>
  <c r="T52" i="20" s="1"/>
  <c r="U52" i="20" s="1"/>
  <c r="V52" i="20" s="1"/>
  <c r="W52" i="20" s="1"/>
  <c r="X52" i="20" s="1"/>
  <c r="Y52" i="20" s="1"/>
  <c r="Z52" i="20" s="1"/>
  <c r="AA52" i="20" s="1"/>
  <c r="AB52" i="20" s="1"/>
  <c r="AC52" i="20" s="1"/>
  <c r="AD52" i="20" s="1"/>
  <c r="AE52" i="20" s="1"/>
  <c r="AF52" i="20" s="1"/>
  <c r="AG52" i="20" s="1"/>
  <c r="AH52" i="20" s="1"/>
  <c r="AI52" i="20" s="1"/>
  <c r="AJ52" i="20" s="1"/>
  <c r="AK52" i="20" s="1"/>
  <c r="AL52" i="20" s="1"/>
  <c r="AM52" i="20" s="1"/>
  <c r="AN52" i="20" s="1"/>
  <c r="AO52" i="20" s="1"/>
  <c r="AP52" i="20" s="1"/>
  <c r="C52" i="9"/>
  <c r="C88" i="9"/>
  <c r="D88" i="20"/>
  <c r="E88" i="20" s="1"/>
  <c r="F88" i="20" s="1"/>
  <c r="G88" i="20" s="1"/>
  <c r="H88" i="20" s="1"/>
  <c r="I88" i="20" s="1"/>
  <c r="J88" i="20" s="1"/>
  <c r="K88" i="20" s="1"/>
  <c r="L88" i="20" s="1"/>
  <c r="M88" i="20" s="1"/>
  <c r="N88" i="20" s="1"/>
  <c r="O88" i="20" s="1"/>
  <c r="P88" i="20" s="1"/>
  <c r="Q88" i="20" s="1"/>
  <c r="R88" i="20" s="1"/>
  <c r="S88" i="20" s="1"/>
  <c r="T88" i="20" s="1"/>
  <c r="U88" i="20" s="1"/>
  <c r="V88" i="20" s="1"/>
  <c r="W88" i="20" s="1"/>
  <c r="X88" i="20" s="1"/>
  <c r="Y88" i="20" s="1"/>
  <c r="Z88" i="20" s="1"/>
  <c r="AA88" i="20" s="1"/>
  <c r="AB88" i="20" s="1"/>
  <c r="AC88" i="20" s="1"/>
  <c r="AD88" i="20" s="1"/>
  <c r="AE88" i="20" s="1"/>
  <c r="AF88" i="20" s="1"/>
  <c r="AG88" i="20" s="1"/>
  <c r="AH88" i="20" s="1"/>
  <c r="AI88" i="20" s="1"/>
  <c r="AJ88" i="20" s="1"/>
  <c r="AK88" i="20" s="1"/>
  <c r="AL88" i="20" s="1"/>
  <c r="AM88" i="20" s="1"/>
  <c r="AN88" i="20" s="1"/>
  <c r="AO88" i="20" s="1"/>
  <c r="AP88" i="20" s="1"/>
  <c r="D79" i="20"/>
  <c r="E79" i="20" s="1"/>
  <c r="F79" i="20" s="1"/>
  <c r="G79" i="20" s="1"/>
  <c r="H79" i="20" s="1"/>
  <c r="I79" i="20" s="1"/>
  <c r="J79" i="20" s="1"/>
  <c r="K79" i="20" s="1"/>
  <c r="L79" i="20" s="1"/>
  <c r="M79" i="20" s="1"/>
  <c r="N79" i="20" s="1"/>
  <c r="O79" i="20" s="1"/>
  <c r="P79" i="20" s="1"/>
  <c r="Q79" i="20" s="1"/>
  <c r="R79" i="20" s="1"/>
  <c r="S79" i="20" s="1"/>
  <c r="T79" i="20" s="1"/>
  <c r="U79" i="20" s="1"/>
  <c r="V79" i="20" s="1"/>
  <c r="W79" i="20" s="1"/>
  <c r="X79" i="20" s="1"/>
  <c r="Y79" i="20" s="1"/>
  <c r="Z79" i="20" s="1"/>
  <c r="AA79" i="20" s="1"/>
  <c r="AB79" i="20" s="1"/>
  <c r="AC79" i="20" s="1"/>
  <c r="AD79" i="20" s="1"/>
  <c r="AE79" i="20" s="1"/>
  <c r="AF79" i="20" s="1"/>
  <c r="AG79" i="20" s="1"/>
  <c r="AH79" i="20" s="1"/>
  <c r="AI79" i="20" s="1"/>
  <c r="AJ79" i="20" s="1"/>
  <c r="AK79" i="20" s="1"/>
  <c r="AL79" i="20" s="1"/>
  <c r="AM79" i="20" s="1"/>
  <c r="AN79" i="20" s="1"/>
  <c r="AO79" i="20" s="1"/>
  <c r="AP79" i="20" s="1"/>
  <c r="D61" i="20"/>
  <c r="E61" i="20" s="1"/>
  <c r="F61" i="20" s="1"/>
  <c r="G61" i="20" s="1"/>
  <c r="H61" i="20" s="1"/>
  <c r="I61" i="20" s="1"/>
  <c r="J61" i="20" s="1"/>
  <c r="K61" i="20" s="1"/>
  <c r="L61" i="20" s="1"/>
  <c r="M61" i="20" s="1"/>
  <c r="N61" i="20" s="1"/>
  <c r="O61" i="20" s="1"/>
  <c r="P61" i="20" s="1"/>
  <c r="Q61" i="20" s="1"/>
  <c r="R61" i="20" s="1"/>
  <c r="S61" i="20" s="1"/>
  <c r="T61" i="20" s="1"/>
  <c r="U61" i="20" s="1"/>
  <c r="V61" i="20" s="1"/>
  <c r="W61" i="20" s="1"/>
  <c r="X61" i="20" s="1"/>
  <c r="Y61" i="20" s="1"/>
  <c r="Z61" i="20" s="1"/>
  <c r="AA61" i="20" s="1"/>
  <c r="AB61" i="20" s="1"/>
  <c r="AC61" i="20" s="1"/>
  <c r="AD61" i="20" s="1"/>
  <c r="AE61" i="20" s="1"/>
  <c r="AF61" i="20" s="1"/>
  <c r="AG61" i="20" s="1"/>
  <c r="AH61" i="20" s="1"/>
  <c r="AI61" i="20" s="1"/>
  <c r="AJ61" i="20" s="1"/>
  <c r="AK61" i="20" s="1"/>
  <c r="AL61" i="20" s="1"/>
  <c r="AM61" i="20" s="1"/>
  <c r="AN61" i="20" s="1"/>
  <c r="AO61" i="20" s="1"/>
  <c r="AP61" i="20" s="1"/>
  <c r="D43" i="20"/>
  <c r="E43" i="20" s="1"/>
  <c r="F43" i="20" s="1"/>
  <c r="G43" i="20" s="1"/>
  <c r="H43" i="20" s="1"/>
  <c r="I43" i="20" s="1"/>
  <c r="J43" i="20" s="1"/>
  <c r="K43" i="20" s="1"/>
  <c r="L43" i="20" s="1"/>
  <c r="M43" i="20" s="1"/>
  <c r="N43" i="20" s="1"/>
  <c r="O43" i="20" s="1"/>
  <c r="P43" i="20" s="1"/>
  <c r="Q43" i="20" s="1"/>
  <c r="R43" i="20" s="1"/>
  <c r="S43" i="20" s="1"/>
  <c r="T43" i="20" s="1"/>
  <c r="U43" i="20" s="1"/>
  <c r="V43" i="20" s="1"/>
  <c r="W43" i="20" s="1"/>
  <c r="X43" i="20" s="1"/>
  <c r="Y43" i="20" s="1"/>
  <c r="Z43" i="20" s="1"/>
  <c r="AA43" i="20" s="1"/>
  <c r="AB43" i="20" s="1"/>
  <c r="AC43" i="20" s="1"/>
  <c r="AD43" i="20" s="1"/>
  <c r="AE43" i="20" s="1"/>
  <c r="AF43" i="20" s="1"/>
  <c r="AG43" i="20" s="1"/>
  <c r="AH43" i="20" s="1"/>
  <c r="AI43" i="20" s="1"/>
  <c r="AJ43" i="20" s="1"/>
  <c r="AK43" i="20" s="1"/>
  <c r="AL43" i="20" s="1"/>
  <c r="AM43" i="20" s="1"/>
  <c r="AN43" i="20" s="1"/>
  <c r="AO43" i="20" s="1"/>
  <c r="AP43" i="20" s="1"/>
  <c r="D34" i="20"/>
  <c r="E34" i="20" s="1"/>
  <c r="F34" i="20" s="1"/>
  <c r="G34" i="20" s="1"/>
  <c r="H34" i="20" s="1"/>
  <c r="I34" i="20" s="1"/>
  <c r="J34" i="20" s="1"/>
  <c r="K34" i="20" s="1"/>
  <c r="L34" i="20" s="1"/>
  <c r="M34" i="20" s="1"/>
  <c r="N34" i="20" s="1"/>
  <c r="O34" i="20" s="1"/>
  <c r="P34" i="20" s="1"/>
  <c r="Q34" i="20" s="1"/>
  <c r="R34" i="20" s="1"/>
  <c r="S34" i="20" s="1"/>
  <c r="T34" i="20" s="1"/>
  <c r="U34" i="20" s="1"/>
  <c r="V34" i="20" s="1"/>
  <c r="W34" i="20" s="1"/>
  <c r="X34" i="20" s="1"/>
  <c r="Y34" i="20" s="1"/>
  <c r="Z34" i="20" s="1"/>
  <c r="AA34" i="20" s="1"/>
  <c r="AB34" i="20" s="1"/>
  <c r="AC34" i="20" s="1"/>
  <c r="AD34" i="20" s="1"/>
  <c r="AE34" i="20" s="1"/>
  <c r="AF34" i="20" s="1"/>
  <c r="AG34" i="20" s="1"/>
  <c r="AH34" i="20" s="1"/>
  <c r="AI34" i="20" s="1"/>
  <c r="AJ34" i="20" s="1"/>
  <c r="AK34" i="20" s="1"/>
  <c r="AL34" i="20" s="1"/>
  <c r="AM34" i="20" s="1"/>
  <c r="AN34" i="20" s="1"/>
  <c r="AO34" i="20" s="1"/>
  <c r="AP34" i="20" s="1"/>
  <c r="D25" i="20"/>
  <c r="E25" i="20" s="1"/>
  <c r="F25" i="20" s="1"/>
  <c r="G25" i="20" s="1"/>
  <c r="H25" i="20" s="1"/>
  <c r="I25" i="20" s="1"/>
  <c r="J25" i="20" s="1"/>
  <c r="K25" i="20" s="1"/>
  <c r="L25" i="20" s="1"/>
  <c r="M25" i="20" s="1"/>
  <c r="N25" i="20" s="1"/>
  <c r="O25" i="20" s="1"/>
  <c r="P25" i="20" s="1"/>
  <c r="Q25" i="20" s="1"/>
  <c r="R25" i="20" s="1"/>
  <c r="S25" i="20" s="1"/>
  <c r="T25" i="20" s="1"/>
  <c r="U25" i="20" s="1"/>
  <c r="V25" i="20" s="1"/>
  <c r="W25" i="20" s="1"/>
  <c r="X25" i="20" s="1"/>
  <c r="Y25" i="20" s="1"/>
  <c r="Z25" i="20" s="1"/>
  <c r="AA25" i="20" s="1"/>
  <c r="AB25" i="20" s="1"/>
  <c r="AC25" i="20" s="1"/>
  <c r="AD25" i="20" s="1"/>
  <c r="AE25" i="20" s="1"/>
  <c r="AF25" i="20" s="1"/>
  <c r="AG25" i="20" s="1"/>
  <c r="AH25" i="20" s="1"/>
  <c r="AI25" i="20" s="1"/>
  <c r="AJ25" i="20" s="1"/>
  <c r="AK25" i="20" s="1"/>
  <c r="AL25" i="20" s="1"/>
  <c r="AM25" i="20" s="1"/>
  <c r="AN25" i="20" s="1"/>
  <c r="AO25" i="20" s="1"/>
  <c r="AP25" i="20" s="1"/>
  <c r="D16" i="20"/>
  <c r="E16" i="20" s="1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T16" i="20" s="1"/>
  <c r="U16" i="20" s="1"/>
  <c r="V16" i="20" s="1"/>
  <c r="W16" i="20" s="1"/>
  <c r="X16" i="20" s="1"/>
  <c r="Y16" i="20" s="1"/>
  <c r="Z16" i="20" s="1"/>
  <c r="AA16" i="20" s="1"/>
  <c r="AB16" i="20" s="1"/>
  <c r="AC16" i="20" s="1"/>
  <c r="AD16" i="20" s="1"/>
  <c r="AE16" i="20" s="1"/>
  <c r="AF16" i="20" s="1"/>
  <c r="AG16" i="20" s="1"/>
  <c r="AH16" i="20" s="1"/>
  <c r="AI16" i="20" s="1"/>
  <c r="AJ16" i="20" s="1"/>
  <c r="AK16" i="20" s="1"/>
  <c r="AL16" i="20" s="1"/>
  <c r="AM16" i="20" s="1"/>
  <c r="AN16" i="20" s="1"/>
  <c r="AO16" i="20" s="1"/>
  <c r="AP16" i="20" s="1"/>
  <c r="D7" i="20"/>
  <c r="D97" i="24" l="1"/>
  <c r="D97" i="22"/>
  <c r="D97" i="23"/>
  <c r="E7" i="20"/>
  <c r="E97" i="24" s="1"/>
  <c r="D97" i="21"/>
  <c r="D97" i="8"/>
  <c r="B28" i="1"/>
  <c r="E97" i="22" l="1"/>
  <c r="E97" i="23"/>
  <c r="F7" i="20"/>
  <c r="F97" i="24" s="1"/>
  <c r="E97" i="21"/>
  <c r="E97" i="8"/>
  <c r="D21" i="1"/>
  <c r="J10" i="1"/>
  <c r="F97" i="22" l="1"/>
  <c r="F97" i="23"/>
  <c r="G7" i="20"/>
  <c r="G97" i="24" s="1"/>
  <c r="F97" i="21"/>
  <c r="F97" i="8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G18" i="1" s="1"/>
  <c r="B27" i="1"/>
  <c r="I10" i="1"/>
  <c r="G97" i="22" l="1"/>
  <c r="G97" i="23"/>
  <c r="H7" i="20"/>
  <c r="H97" i="24" s="1"/>
  <c r="G97" i="21"/>
  <c r="G97" i="8"/>
  <c r="AF15" i="1"/>
  <c r="AE15" i="1"/>
  <c r="AD15" i="1"/>
  <c r="AC15" i="1"/>
  <c r="AB15" i="1"/>
  <c r="AA15" i="1"/>
  <c r="Z15" i="1"/>
  <c r="Y15" i="1"/>
  <c r="X15" i="1"/>
  <c r="W15" i="1"/>
  <c r="AF16" i="1"/>
  <c r="AE16" i="1"/>
  <c r="AD16" i="1"/>
  <c r="AC16" i="1"/>
  <c r="AB16" i="1"/>
  <c r="AA16" i="1"/>
  <c r="Z16" i="1"/>
  <c r="Y16" i="1"/>
  <c r="X16" i="1"/>
  <c r="W16" i="1"/>
  <c r="H97" i="22" l="1"/>
  <c r="H97" i="23"/>
  <c r="I7" i="20"/>
  <c r="I97" i="24" s="1"/>
  <c r="H97" i="21"/>
  <c r="H97" i="8"/>
  <c r="I97" i="22" l="1"/>
  <c r="I97" i="23"/>
  <c r="J7" i="20"/>
  <c r="J97" i="24" s="1"/>
  <c r="I97" i="21"/>
  <c r="I97" i="8"/>
  <c r="J97" i="22" l="1"/>
  <c r="J97" i="23"/>
  <c r="K7" i="20"/>
  <c r="K97" i="24" s="1"/>
  <c r="J97" i="21"/>
  <c r="J97" i="8"/>
  <c r="K97" i="22" l="1"/>
  <c r="K97" i="23"/>
  <c r="L7" i="20"/>
  <c r="L97" i="24" s="1"/>
  <c r="K97" i="21"/>
  <c r="K97" i="8"/>
  <c r="L97" i="22" l="1"/>
  <c r="L97" i="23"/>
  <c r="M7" i="20"/>
  <c r="M97" i="24" s="1"/>
  <c r="L97" i="21"/>
  <c r="L97" i="8"/>
  <c r="M97" i="22" l="1"/>
  <c r="M97" i="23"/>
  <c r="N7" i="20"/>
  <c r="N97" i="24" s="1"/>
  <c r="M97" i="21"/>
  <c r="M97" i="8"/>
  <c r="N97" i="22" l="1"/>
  <c r="N97" i="23"/>
  <c r="O7" i="20"/>
  <c r="O97" i="24" s="1"/>
  <c r="N97" i="21"/>
  <c r="N97" i="8"/>
  <c r="O97" i="22" l="1"/>
  <c r="O97" i="23"/>
  <c r="P7" i="20"/>
  <c r="P97" i="24" s="1"/>
  <c r="O97" i="21"/>
  <c r="O97" i="8"/>
  <c r="M90" i="14"/>
  <c r="B90" i="14"/>
  <c r="M89" i="14"/>
  <c r="B89" i="14"/>
  <c r="M88" i="14"/>
  <c r="B88" i="14"/>
  <c r="D87" i="14"/>
  <c r="M81" i="14"/>
  <c r="B81" i="14"/>
  <c r="M80" i="14"/>
  <c r="B80" i="14"/>
  <c r="M79" i="14"/>
  <c r="B79" i="14"/>
  <c r="D78" i="14"/>
  <c r="M72" i="14"/>
  <c r="B72" i="14"/>
  <c r="M71" i="14"/>
  <c r="B71" i="14"/>
  <c r="M70" i="14"/>
  <c r="B70" i="14"/>
  <c r="D69" i="14"/>
  <c r="M63" i="14"/>
  <c r="B63" i="14"/>
  <c r="M62" i="14"/>
  <c r="B62" i="14"/>
  <c r="M61" i="14"/>
  <c r="B61" i="14"/>
  <c r="D60" i="14"/>
  <c r="M54" i="14"/>
  <c r="B54" i="14"/>
  <c r="M53" i="14"/>
  <c r="B53" i="14"/>
  <c r="M52" i="14"/>
  <c r="B52" i="14"/>
  <c r="D51" i="14"/>
  <c r="M45" i="14"/>
  <c r="B45" i="14"/>
  <c r="M44" i="14"/>
  <c r="B44" i="14"/>
  <c r="M43" i="14"/>
  <c r="B43" i="14"/>
  <c r="D42" i="14"/>
  <c r="M36" i="14"/>
  <c r="B36" i="14"/>
  <c r="M35" i="14"/>
  <c r="B35" i="14"/>
  <c r="M34" i="14"/>
  <c r="B34" i="14"/>
  <c r="D33" i="14"/>
  <c r="M27" i="14"/>
  <c r="B27" i="14"/>
  <c r="M26" i="14"/>
  <c r="B26" i="14"/>
  <c r="M25" i="14"/>
  <c r="B25" i="14"/>
  <c r="D24" i="14"/>
  <c r="M18" i="14"/>
  <c r="B18" i="14"/>
  <c r="M17" i="14"/>
  <c r="B17" i="14"/>
  <c r="M16" i="14"/>
  <c r="B16" i="14"/>
  <c r="D15" i="14"/>
  <c r="M9" i="14"/>
  <c r="B9" i="14"/>
  <c r="M8" i="14"/>
  <c r="B8" i="14"/>
  <c r="M7" i="14"/>
  <c r="B7" i="14"/>
  <c r="D6" i="14"/>
  <c r="P97" i="22" l="1"/>
  <c r="P97" i="23"/>
  <c r="Q7" i="20"/>
  <c r="Q97" i="24" s="1"/>
  <c r="P97" i="21"/>
  <c r="P97" i="8"/>
  <c r="Q97" i="22" l="1"/>
  <c r="Q97" i="23"/>
  <c r="R7" i="20"/>
  <c r="R97" i="24" s="1"/>
  <c r="Q97" i="21"/>
  <c r="Q97" i="8"/>
  <c r="R97" i="22" l="1"/>
  <c r="R97" i="23"/>
  <c r="S7" i="20"/>
  <c r="S97" i="24" s="1"/>
  <c r="R97" i="21"/>
  <c r="R97" i="8"/>
  <c r="M90" i="9"/>
  <c r="M89" i="9"/>
  <c r="M88" i="9"/>
  <c r="M81" i="9"/>
  <c r="M80" i="9"/>
  <c r="M79" i="9"/>
  <c r="M72" i="9"/>
  <c r="M71" i="9"/>
  <c r="M70" i="9"/>
  <c r="M63" i="9"/>
  <c r="M62" i="9"/>
  <c r="M61" i="9"/>
  <c r="M54" i="9"/>
  <c r="M53" i="9"/>
  <c r="M52" i="9"/>
  <c r="M45" i="9"/>
  <c r="M44" i="9"/>
  <c r="M43" i="9"/>
  <c r="M27" i="9"/>
  <c r="M26" i="9"/>
  <c r="M25" i="9"/>
  <c r="M18" i="9"/>
  <c r="M17" i="9"/>
  <c r="M16" i="9"/>
  <c r="M8" i="9"/>
  <c r="M9" i="9"/>
  <c r="M7" i="9"/>
  <c r="M96" i="9" l="1"/>
  <c r="S97" i="22"/>
  <c r="S97" i="23"/>
  <c r="T7" i="20"/>
  <c r="T97" i="24" s="1"/>
  <c r="S97" i="21"/>
  <c r="S97" i="8"/>
  <c r="T97" i="22" l="1"/>
  <c r="T97" i="23"/>
  <c r="U7" i="20"/>
  <c r="U97" i="24" s="1"/>
  <c r="T97" i="21"/>
  <c r="T97" i="8"/>
  <c r="D87" i="9"/>
  <c r="D78" i="9"/>
  <c r="D69" i="9"/>
  <c r="D60" i="9"/>
  <c r="D51" i="9"/>
  <c r="D24" i="9"/>
  <c r="D15" i="9"/>
  <c r="D6" i="9"/>
  <c r="B90" i="9"/>
  <c r="B89" i="9"/>
  <c r="B88" i="9"/>
  <c r="B81" i="9"/>
  <c r="B80" i="9"/>
  <c r="B79" i="9"/>
  <c r="B72" i="9"/>
  <c r="B71" i="9"/>
  <c r="B70" i="9"/>
  <c r="B63" i="9"/>
  <c r="B62" i="9"/>
  <c r="B61" i="9"/>
  <c r="B54" i="9"/>
  <c r="B53" i="9"/>
  <c r="B52" i="9"/>
  <c r="B45" i="9"/>
  <c r="B44" i="9"/>
  <c r="B43" i="9"/>
  <c r="B27" i="9"/>
  <c r="B26" i="9"/>
  <c r="B25" i="9"/>
  <c r="B18" i="9"/>
  <c r="B17" i="9"/>
  <c r="B16" i="9"/>
  <c r="B9" i="9"/>
  <c r="B8" i="9"/>
  <c r="B7" i="9"/>
  <c r="U97" i="22" l="1"/>
  <c r="U97" i="23"/>
  <c r="V7" i="20"/>
  <c r="V97" i="24" s="1"/>
  <c r="U97" i="21"/>
  <c r="U97" i="8"/>
  <c r="N34" i="14"/>
  <c r="N25" i="9"/>
  <c r="N25" i="14"/>
  <c r="N43" i="9"/>
  <c r="N43" i="14"/>
  <c r="N88" i="9"/>
  <c r="N88" i="14"/>
  <c r="N52" i="9"/>
  <c r="N52" i="14"/>
  <c r="N70" i="9"/>
  <c r="N70" i="14"/>
  <c r="N61" i="9"/>
  <c r="N61" i="14"/>
  <c r="N79" i="9"/>
  <c r="N79" i="14"/>
  <c r="V97" i="22" l="1"/>
  <c r="V97" i="23"/>
  <c r="W7" i="20"/>
  <c r="W97" i="24" s="1"/>
  <c r="V97" i="21"/>
  <c r="V97" i="8"/>
  <c r="N7" i="14"/>
  <c r="W97" i="22" l="1"/>
  <c r="W97" i="23"/>
  <c r="X7" i="20"/>
  <c r="X97" i="24" s="1"/>
  <c r="W97" i="21"/>
  <c r="W97" i="8"/>
  <c r="V15" i="1"/>
  <c r="U15" i="1"/>
  <c r="V16" i="1"/>
  <c r="U16" i="1"/>
  <c r="V20" i="1"/>
  <c r="U20" i="1"/>
  <c r="B26" i="1"/>
  <c r="X97" i="22" l="1"/>
  <c r="X97" i="23"/>
  <c r="Y7" i="20"/>
  <c r="Y97" i="24" s="1"/>
  <c r="X97" i="21"/>
  <c r="X97" i="8"/>
  <c r="N16" i="9"/>
  <c r="N16" i="14"/>
  <c r="H10" i="1"/>
  <c r="G10" i="1"/>
  <c r="F10" i="1"/>
  <c r="E10" i="1"/>
  <c r="D10" i="1"/>
  <c r="Y97" i="22" l="1"/>
  <c r="Y97" i="23"/>
  <c r="Z7" i="20"/>
  <c r="Z97" i="24" s="1"/>
  <c r="Y97" i="21"/>
  <c r="Y97" i="8"/>
  <c r="C22" i="1"/>
  <c r="C80" i="20"/>
  <c r="C17" i="20"/>
  <c r="C62" i="20"/>
  <c r="C44" i="20"/>
  <c r="C35" i="20"/>
  <c r="C35" i="9" s="1"/>
  <c r="N35" i="9" s="1"/>
  <c r="C8" i="20"/>
  <c r="C89" i="20"/>
  <c r="C53" i="20"/>
  <c r="C26" i="20"/>
  <c r="C26" i="14" s="1"/>
  <c r="C71" i="20"/>
  <c r="C53" i="14" l="1"/>
  <c r="N53" i="14" s="1"/>
  <c r="C54" i="20"/>
  <c r="D54" i="20" s="1"/>
  <c r="E54" i="20" s="1"/>
  <c r="F54" i="20" s="1"/>
  <c r="G54" i="20" s="1"/>
  <c r="H54" i="20" s="1"/>
  <c r="I54" i="20" s="1"/>
  <c r="J54" i="20" s="1"/>
  <c r="K54" i="20" s="1"/>
  <c r="L54" i="20" s="1"/>
  <c r="M54" i="20" s="1"/>
  <c r="N54" i="20" s="1"/>
  <c r="O54" i="20" s="1"/>
  <c r="P54" i="20" s="1"/>
  <c r="Q54" i="20" s="1"/>
  <c r="R54" i="20" s="1"/>
  <c r="S54" i="20" s="1"/>
  <c r="T54" i="20" s="1"/>
  <c r="U54" i="20" s="1"/>
  <c r="V54" i="20" s="1"/>
  <c r="W54" i="20" s="1"/>
  <c r="X54" i="20" s="1"/>
  <c r="Y54" i="20" s="1"/>
  <c r="Z54" i="20" s="1"/>
  <c r="AA54" i="20" s="1"/>
  <c r="AB54" i="20" s="1"/>
  <c r="AC54" i="20" s="1"/>
  <c r="AD54" i="20" s="1"/>
  <c r="AE54" i="20" s="1"/>
  <c r="AF54" i="20" s="1"/>
  <c r="AG54" i="20" s="1"/>
  <c r="AH54" i="20" s="1"/>
  <c r="AI54" i="20" s="1"/>
  <c r="AJ54" i="20" s="1"/>
  <c r="AK54" i="20" s="1"/>
  <c r="AL54" i="20" s="1"/>
  <c r="AM54" i="20" s="1"/>
  <c r="AN54" i="20" s="1"/>
  <c r="AO54" i="20" s="1"/>
  <c r="AP54" i="20" s="1"/>
  <c r="C44" i="14"/>
  <c r="N44" i="14" s="1"/>
  <c r="C45" i="20"/>
  <c r="D45" i="20" s="1"/>
  <c r="E45" i="20" s="1"/>
  <c r="F45" i="20" s="1"/>
  <c r="G45" i="20" s="1"/>
  <c r="H45" i="20" s="1"/>
  <c r="I45" i="20" s="1"/>
  <c r="J45" i="20" s="1"/>
  <c r="K45" i="20" s="1"/>
  <c r="L45" i="20" s="1"/>
  <c r="M45" i="20" s="1"/>
  <c r="N45" i="20" s="1"/>
  <c r="O45" i="20" s="1"/>
  <c r="P45" i="20" s="1"/>
  <c r="Q45" i="20" s="1"/>
  <c r="R45" i="20" s="1"/>
  <c r="S45" i="20" s="1"/>
  <c r="T45" i="20" s="1"/>
  <c r="U45" i="20" s="1"/>
  <c r="V45" i="20" s="1"/>
  <c r="W45" i="20" s="1"/>
  <c r="X45" i="20" s="1"/>
  <c r="Y45" i="20" s="1"/>
  <c r="Z45" i="20" s="1"/>
  <c r="AA45" i="20" s="1"/>
  <c r="AB45" i="20" s="1"/>
  <c r="AC45" i="20" s="1"/>
  <c r="AD45" i="20" s="1"/>
  <c r="AE45" i="20" s="1"/>
  <c r="AF45" i="20" s="1"/>
  <c r="AG45" i="20" s="1"/>
  <c r="AH45" i="20" s="1"/>
  <c r="AI45" i="20" s="1"/>
  <c r="AJ45" i="20" s="1"/>
  <c r="AK45" i="20" s="1"/>
  <c r="AL45" i="20" s="1"/>
  <c r="AM45" i="20" s="1"/>
  <c r="AN45" i="20" s="1"/>
  <c r="AO45" i="20" s="1"/>
  <c r="AP45" i="20" s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C23" i="1"/>
  <c r="C89" i="14"/>
  <c r="N89" i="14" s="1"/>
  <c r="C90" i="20"/>
  <c r="D90" i="20" s="1"/>
  <c r="E90" i="20" s="1"/>
  <c r="F90" i="20" s="1"/>
  <c r="G90" i="20" s="1"/>
  <c r="H90" i="20" s="1"/>
  <c r="I90" i="20" s="1"/>
  <c r="J90" i="20" s="1"/>
  <c r="K90" i="20" s="1"/>
  <c r="L90" i="20" s="1"/>
  <c r="M90" i="20" s="1"/>
  <c r="N90" i="20" s="1"/>
  <c r="O90" i="20" s="1"/>
  <c r="P90" i="20" s="1"/>
  <c r="Q90" i="20" s="1"/>
  <c r="R90" i="20" s="1"/>
  <c r="S90" i="20" s="1"/>
  <c r="T90" i="20" s="1"/>
  <c r="U90" i="20" s="1"/>
  <c r="V90" i="20" s="1"/>
  <c r="W90" i="20" s="1"/>
  <c r="X90" i="20" s="1"/>
  <c r="Y90" i="20" s="1"/>
  <c r="Z90" i="20" s="1"/>
  <c r="AA90" i="20" s="1"/>
  <c r="AB90" i="20" s="1"/>
  <c r="AC90" i="20" s="1"/>
  <c r="AD90" i="20" s="1"/>
  <c r="AE90" i="20" s="1"/>
  <c r="AF90" i="20" s="1"/>
  <c r="AG90" i="20" s="1"/>
  <c r="AH90" i="20" s="1"/>
  <c r="AI90" i="20" s="1"/>
  <c r="AJ90" i="20" s="1"/>
  <c r="AK90" i="20" s="1"/>
  <c r="AL90" i="20" s="1"/>
  <c r="AM90" i="20" s="1"/>
  <c r="AN90" i="20" s="1"/>
  <c r="AO90" i="20" s="1"/>
  <c r="AP90" i="20" s="1"/>
  <c r="C62" i="14"/>
  <c r="N62" i="14" s="1"/>
  <c r="C63" i="20"/>
  <c r="D63" i="20" s="1"/>
  <c r="E63" i="20" s="1"/>
  <c r="F63" i="20" s="1"/>
  <c r="G63" i="20" s="1"/>
  <c r="H63" i="20" s="1"/>
  <c r="I63" i="20" s="1"/>
  <c r="J63" i="20" s="1"/>
  <c r="K63" i="20" s="1"/>
  <c r="L63" i="20" s="1"/>
  <c r="M63" i="20" s="1"/>
  <c r="N63" i="20" s="1"/>
  <c r="O63" i="20" s="1"/>
  <c r="P63" i="20" s="1"/>
  <c r="Q63" i="20" s="1"/>
  <c r="R63" i="20" s="1"/>
  <c r="S63" i="20" s="1"/>
  <c r="T63" i="20" s="1"/>
  <c r="U63" i="20" s="1"/>
  <c r="V63" i="20" s="1"/>
  <c r="W63" i="20" s="1"/>
  <c r="X63" i="20" s="1"/>
  <c r="Y63" i="20" s="1"/>
  <c r="Z63" i="20" s="1"/>
  <c r="AA63" i="20" s="1"/>
  <c r="AB63" i="20" s="1"/>
  <c r="AC63" i="20" s="1"/>
  <c r="AD63" i="20" s="1"/>
  <c r="AE63" i="20" s="1"/>
  <c r="AF63" i="20" s="1"/>
  <c r="AG63" i="20" s="1"/>
  <c r="AH63" i="20" s="1"/>
  <c r="AI63" i="20" s="1"/>
  <c r="AJ63" i="20" s="1"/>
  <c r="AK63" i="20" s="1"/>
  <c r="AL63" i="20" s="1"/>
  <c r="AM63" i="20" s="1"/>
  <c r="AN63" i="20" s="1"/>
  <c r="AO63" i="20" s="1"/>
  <c r="AP63" i="20" s="1"/>
  <c r="C71" i="14"/>
  <c r="N71" i="14" s="1"/>
  <c r="C72" i="20"/>
  <c r="D72" i="20" s="1"/>
  <c r="E72" i="20" s="1"/>
  <c r="F72" i="20" s="1"/>
  <c r="G72" i="20" s="1"/>
  <c r="H72" i="20" s="1"/>
  <c r="I72" i="20" s="1"/>
  <c r="J72" i="20" s="1"/>
  <c r="K72" i="20" s="1"/>
  <c r="L72" i="20" s="1"/>
  <c r="M72" i="20" s="1"/>
  <c r="N72" i="20" s="1"/>
  <c r="O72" i="20" s="1"/>
  <c r="P72" i="20" s="1"/>
  <c r="Q72" i="20" s="1"/>
  <c r="R72" i="20" s="1"/>
  <c r="S72" i="20" s="1"/>
  <c r="T72" i="20" s="1"/>
  <c r="U72" i="20" s="1"/>
  <c r="V72" i="20" s="1"/>
  <c r="W72" i="20" s="1"/>
  <c r="X72" i="20" s="1"/>
  <c r="Y72" i="20" s="1"/>
  <c r="Z72" i="20" s="1"/>
  <c r="AA72" i="20" s="1"/>
  <c r="AB72" i="20" s="1"/>
  <c r="AC72" i="20" s="1"/>
  <c r="AD72" i="20" s="1"/>
  <c r="AE72" i="20" s="1"/>
  <c r="AF72" i="20" s="1"/>
  <c r="AG72" i="20" s="1"/>
  <c r="AH72" i="20" s="1"/>
  <c r="AI72" i="20" s="1"/>
  <c r="AJ72" i="20" s="1"/>
  <c r="AK72" i="20" s="1"/>
  <c r="AL72" i="20" s="1"/>
  <c r="AM72" i="20" s="1"/>
  <c r="AN72" i="20" s="1"/>
  <c r="AO72" i="20" s="1"/>
  <c r="AP72" i="20" s="1"/>
  <c r="C8" i="14"/>
  <c r="N8" i="14" s="1"/>
  <c r="C9" i="20"/>
  <c r="D9" i="20" s="1"/>
  <c r="C17" i="14"/>
  <c r="N17" i="14" s="1"/>
  <c r="C18" i="20"/>
  <c r="D18" i="20" s="1"/>
  <c r="E18" i="20" s="1"/>
  <c r="F18" i="20" s="1"/>
  <c r="G18" i="20" s="1"/>
  <c r="H18" i="20" s="1"/>
  <c r="I18" i="20" s="1"/>
  <c r="J18" i="20" s="1"/>
  <c r="K18" i="20" s="1"/>
  <c r="L18" i="20" s="1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AK18" i="20" s="1"/>
  <c r="AL18" i="20" s="1"/>
  <c r="AM18" i="20" s="1"/>
  <c r="AN18" i="20" s="1"/>
  <c r="AO18" i="20" s="1"/>
  <c r="AP18" i="20" s="1"/>
  <c r="N26" i="14"/>
  <c r="C27" i="20"/>
  <c r="D27" i="20" s="1"/>
  <c r="E27" i="20" s="1"/>
  <c r="F27" i="20" s="1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Q27" i="20" s="1"/>
  <c r="R27" i="20" s="1"/>
  <c r="S27" i="20" s="1"/>
  <c r="T27" i="20" s="1"/>
  <c r="U27" i="20" s="1"/>
  <c r="V27" i="20" s="1"/>
  <c r="W27" i="20" s="1"/>
  <c r="X27" i="20" s="1"/>
  <c r="Y27" i="20" s="1"/>
  <c r="Z27" i="20" s="1"/>
  <c r="AA27" i="20" s="1"/>
  <c r="AB27" i="20" s="1"/>
  <c r="AC27" i="20" s="1"/>
  <c r="AD27" i="20" s="1"/>
  <c r="AE27" i="20" s="1"/>
  <c r="AF27" i="20" s="1"/>
  <c r="AG27" i="20" s="1"/>
  <c r="AH27" i="20" s="1"/>
  <c r="AI27" i="20" s="1"/>
  <c r="AJ27" i="20" s="1"/>
  <c r="AK27" i="20" s="1"/>
  <c r="AL27" i="20" s="1"/>
  <c r="AM27" i="20" s="1"/>
  <c r="AN27" i="20" s="1"/>
  <c r="AO27" i="20" s="1"/>
  <c r="AP27" i="20" s="1"/>
  <c r="C35" i="14"/>
  <c r="N35" i="14" s="1"/>
  <c r="C36" i="20"/>
  <c r="C80" i="14"/>
  <c r="N80" i="14" s="1"/>
  <c r="C81" i="20"/>
  <c r="D81" i="20" s="1"/>
  <c r="E81" i="20" s="1"/>
  <c r="F81" i="20" s="1"/>
  <c r="G81" i="20" s="1"/>
  <c r="H81" i="20" s="1"/>
  <c r="I81" i="20" s="1"/>
  <c r="J81" i="20" s="1"/>
  <c r="K81" i="20" s="1"/>
  <c r="L81" i="20" s="1"/>
  <c r="M81" i="20" s="1"/>
  <c r="N81" i="20" s="1"/>
  <c r="O81" i="20" s="1"/>
  <c r="P81" i="20" s="1"/>
  <c r="Q81" i="20" s="1"/>
  <c r="R81" i="20" s="1"/>
  <c r="S81" i="20" s="1"/>
  <c r="T81" i="20" s="1"/>
  <c r="U81" i="20" s="1"/>
  <c r="V81" i="20" s="1"/>
  <c r="W81" i="20" s="1"/>
  <c r="X81" i="20" s="1"/>
  <c r="Y81" i="20" s="1"/>
  <c r="Z81" i="20" s="1"/>
  <c r="AA81" i="20" s="1"/>
  <c r="AB81" i="20" s="1"/>
  <c r="AC81" i="20" s="1"/>
  <c r="AD81" i="20" s="1"/>
  <c r="AE81" i="20" s="1"/>
  <c r="AF81" i="20" s="1"/>
  <c r="AG81" i="20" s="1"/>
  <c r="AH81" i="20" s="1"/>
  <c r="AI81" i="20" s="1"/>
  <c r="AJ81" i="20" s="1"/>
  <c r="AK81" i="20" s="1"/>
  <c r="AL81" i="20" s="1"/>
  <c r="AM81" i="20" s="1"/>
  <c r="AN81" i="20" s="1"/>
  <c r="AO81" i="20" s="1"/>
  <c r="AP81" i="20" s="1"/>
  <c r="C98" i="23"/>
  <c r="C98" i="24"/>
  <c r="Z97" i="22"/>
  <c r="Z97" i="23"/>
  <c r="C98" i="22"/>
  <c r="D53" i="20"/>
  <c r="E53" i="20" s="1"/>
  <c r="F53" i="20" s="1"/>
  <c r="G53" i="20" s="1"/>
  <c r="H53" i="20" s="1"/>
  <c r="I53" i="20" s="1"/>
  <c r="J53" i="20" s="1"/>
  <c r="K53" i="20" s="1"/>
  <c r="L53" i="20" s="1"/>
  <c r="M53" i="20" s="1"/>
  <c r="N53" i="20" s="1"/>
  <c r="O53" i="20" s="1"/>
  <c r="P53" i="20" s="1"/>
  <c r="Q53" i="20" s="1"/>
  <c r="R53" i="20" s="1"/>
  <c r="S53" i="20" s="1"/>
  <c r="T53" i="20" s="1"/>
  <c r="U53" i="20" s="1"/>
  <c r="V53" i="20" s="1"/>
  <c r="W53" i="20" s="1"/>
  <c r="X53" i="20" s="1"/>
  <c r="Y53" i="20" s="1"/>
  <c r="Z53" i="20" s="1"/>
  <c r="AA53" i="20" s="1"/>
  <c r="AB53" i="20" s="1"/>
  <c r="AC53" i="20" s="1"/>
  <c r="AD53" i="20" s="1"/>
  <c r="AE53" i="20" s="1"/>
  <c r="AF53" i="20" s="1"/>
  <c r="AG53" i="20" s="1"/>
  <c r="AH53" i="20" s="1"/>
  <c r="AI53" i="20" s="1"/>
  <c r="AJ53" i="20" s="1"/>
  <c r="AK53" i="20" s="1"/>
  <c r="AL53" i="20" s="1"/>
  <c r="AM53" i="20" s="1"/>
  <c r="AN53" i="20" s="1"/>
  <c r="AO53" i="20" s="1"/>
  <c r="AP53" i="20" s="1"/>
  <c r="C53" i="9"/>
  <c r="N53" i="9" s="1"/>
  <c r="D89" i="20"/>
  <c r="E89" i="20" s="1"/>
  <c r="F89" i="20" s="1"/>
  <c r="G89" i="20" s="1"/>
  <c r="H89" i="20" s="1"/>
  <c r="I89" i="20" s="1"/>
  <c r="J89" i="20" s="1"/>
  <c r="K89" i="20" s="1"/>
  <c r="L89" i="20" s="1"/>
  <c r="M89" i="20" s="1"/>
  <c r="N89" i="20" s="1"/>
  <c r="O89" i="20" s="1"/>
  <c r="P89" i="20" s="1"/>
  <c r="Q89" i="20" s="1"/>
  <c r="R89" i="20" s="1"/>
  <c r="S89" i="20" s="1"/>
  <c r="T89" i="20" s="1"/>
  <c r="U89" i="20" s="1"/>
  <c r="V89" i="20" s="1"/>
  <c r="W89" i="20" s="1"/>
  <c r="X89" i="20" s="1"/>
  <c r="Y89" i="20" s="1"/>
  <c r="Z89" i="20" s="1"/>
  <c r="AA89" i="20" s="1"/>
  <c r="AB89" i="20" s="1"/>
  <c r="AC89" i="20" s="1"/>
  <c r="AD89" i="20" s="1"/>
  <c r="AE89" i="20" s="1"/>
  <c r="AF89" i="20" s="1"/>
  <c r="AG89" i="20" s="1"/>
  <c r="AH89" i="20" s="1"/>
  <c r="AI89" i="20" s="1"/>
  <c r="AJ89" i="20" s="1"/>
  <c r="AK89" i="20" s="1"/>
  <c r="AL89" i="20" s="1"/>
  <c r="AM89" i="20" s="1"/>
  <c r="AN89" i="20" s="1"/>
  <c r="AO89" i="20" s="1"/>
  <c r="AP89" i="20" s="1"/>
  <c r="C89" i="9"/>
  <c r="N89" i="9" s="1"/>
  <c r="D62" i="20"/>
  <c r="E62" i="20" s="1"/>
  <c r="F62" i="20" s="1"/>
  <c r="G62" i="20" s="1"/>
  <c r="H62" i="20" s="1"/>
  <c r="I62" i="20" s="1"/>
  <c r="J62" i="20" s="1"/>
  <c r="K62" i="20" s="1"/>
  <c r="L62" i="20" s="1"/>
  <c r="M62" i="20" s="1"/>
  <c r="N62" i="20" s="1"/>
  <c r="O62" i="20" s="1"/>
  <c r="P62" i="20" s="1"/>
  <c r="Q62" i="20" s="1"/>
  <c r="R62" i="20" s="1"/>
  <c r="S62" i="20" s="1"/>
  <c r="T62" i="20" s="1"/>
  <c r="U62" i="20" s="1"/>
  <c r="V62" i="20" s="1"/>
  <c r="W62" i="20" s="1"/>
  <c r="X62" i="20" s="1"/>
  <c r="Y62" i="20" s="1"/>
  <c r="Z62" i="20" s="1"/>
  <c r="AA62" i="20" s="1"/>
  <c r="AB62" i="20" s="1"/>
  <c r="AC62" i="20" s="1"/>
  <c r="AD62" i="20" s="1"/>
  <c r="AE62" i="20" s="1"/>
  <c r="AF62" i="20" s="1"/>
  <c r="AG62" i="20" s="1"/>
  <c r="AH62" i="20" s="1"/>
  <c r="AI62" i="20" s="1"/>
  <c r="AJ62" i="20" s="1"/>
  <c r="AK62" i="20" s="1"/>
  <c r="AL62" i="20" s="1"/>
  <c r="AM62" i="20" s="1"/>
  <c r="AN62" i="20" s="1"/>
  <c r="AO62" i="20" s="1"/>
  <c r="AP62" i="20" s="1"/>
  <c r="C62" i="9"/>
  <c r="N62" i="9" s="1"/>
  <c r="AA7" i="20"/>
  <c r="AA97" i="24" s="1"/>
  <c r="Z97" i="21"/>
  <c r="Z97" i="8"/>
  <c r="D44" i="20"/>
  <c r="E44" i="20" s="1"/>
  <c r="F44" i="20" s="1"/>
  <c r="G44" i="20" s="1"/>
  <c r="H44" i="20" s="1"/>
  <c r="I44" i="20" s="1"/>
  <c r="J44" i="20" s="1"/>
  <c r="K44" i="20" s="1"/>
  <c r="L44" i="20" s="1"/>
  <c r="M44" i="20" s="1"/>
  <c r="N44" i="20" s="1"/>
  <c r="O44" i="20" s="1"/>
  <c r="P44" i="20" s="1"/>
  <c r="Q44" i="20" s="1"/>
  <c r="R44" i="20" s="1"/>
  <c r="S44" i="20" s="1"/>
  <c r="T44" i="20" s="1"/>
  <c r="U44" i="20" s="1"/>
  <c r="V44" i="20" s="1"/>
  <c r="W44" i="20" s="1"/>
  <c r="X44" i="20" s="1"/>
  <c r="Y44" i="20" s="1"/>
  <c r="Z44" i="20" s="1"/>
  <c r="AA44" i="20" s="1"/>
  <c r="AB44" i="20" s="1"/>
  <c r="AC44" i="20" s="1"/>
  <c r="AD44" i="20" s="1"/>
  <c r="AE44" i="20" s="1"/>
  <c r="AF44" i="20" s="1"/>
  <c r="AG44" i="20" s="1"/>
  <c r="AH44" i="20" s="1"/>
  <c r="AI44" i="20" s="1"/>
  <c r="AJ44" i="20" s="1"/>
  <c r="AK44" i="20" s="1"/>
  <c r="AL44" i="20" s="1"/>
  <c r="AM44" i="20" s="1"/>
  <c r="AN44" i="20" s="1"/>
  <c r="AO44" i="20" s="1"/>
  <c r="AP44" i="20" s="1"/>
  <c r="C44" i="9"/>
  <c r="N44" i="9" s="1"/>
  <c r="D71" i="20"/>
  <c r="E71" i="20" s="1"/>
  <c r="F71" i="20" s="1"/>
  <c r="G71" i="20" s="1"/>
  <c r="H71" i="20" s="1"/>
  <c r="I71" i="20" s="1"/>
  <c r="J71" i="20" s="1"/>
  <c r="K71" i="20" s="1"/>
  <c r="L71" i="20" s="1"/>
  <c r="M71" i="20" s="1"/>
  <c r="N71" i="20" s="1"/>
  <c r="O71" i="20" s="1"/>
  <c r="P71" i="20" s="1"/>
  <c r="Q71" i="20" s="1"/>
  <c r="R71" i="20" s="1"/>
  <c r="S71" i="20" s="1"/>
  <c r="T71" i="20" s="1"/>
  <c r="U71" i="20" s="1"/>
  <c r="V71" i="20" s="1"/>
  <c r="W71" i="20" s="1"/>
  <c r="X71" i="20" s="1"/>
  <c r="Y71" i="20" s="1"/>
  <c r="Z71" i="20" s="1"/>
  <c r="AA71" i="20" s="1"/>
  <c r="AB71" i="20" s="1"/>
  <c r="AC71" i="20" s="1"/>
  <c r="AD71" i="20" s="1"/>
  <c r="AE71" i="20" s="1"/>
  <c r="AF71" i="20" s="1"/>
  <c r="AG71" i="20" s="1"/>
  <c r="AH71" i="20" s="1"/>
  <c r="AI71" i="20" s="1"/>
  <c r="AJ71" i="20" s="1"/>
  <c r="AK71" i="20" s="1"/>
  <c r="AL71" i="20" s="1"/>
  <c r="AM71" i="20" s="1"/>
  <c r="AN71" i="20" s="1"/>
  <c r="AO71" i="20" s="1"/>
  <c r="AP71" i="20" s="1"/>
  <c r="C71" i="9"/>
  <c r="N71" i="9" s="1"/>
  <c r="D8" i="20"/>
  <c r="C98" i="21"/>
  <c r="C8" i="9"/>
  <c r="N8" i="9" s="1"/>
  <c r="C98" i="8"/>
  <c r="D17" i="20"/>
  <c r="E17" i="20" s="1"/>
  <c r="F17" i="20" s="1"/>
  <c r="G17" i="20" s="1"/>
  <c r="H17" i="20" s="1"/>
  <c r="I17" i="20" s="1"/>
  <c r="J17" i="20" s="1"/>
  <c r="K17" i="20" s="1"/>
  <c r="L17" i="20" s="1"/>
  <c r="M17" i="20" s="1"/>
  <c r="N17" i="20" s="1"/>
  <c r="O17" i="20" s="1"/>
  <c r="P17" i="20" s="1"/>
  <c r="Q17" i="20" s="1"/>
  <c r="R17" i="20" s="1"/>
  <c r="S17" i="20" s="1"/>
  <c r="T17" i="20" s="1"/>
  <c r="U17" i="20" s="1"/>
  <c r="V17" i="20" s="1"/>
  <c r="W17" i="20" s="1"/>
  <c r="X17" i="20" s="1"/>
  <c r="Y17" i="20" s="1"/>
  <c r="Z17" i="20" s="1"/>
  <c r="AA17" i="20" s="1"/>
  <c r="AB17" i="20" s="1"/>
  <c r="AC17" i="20" s="1"/>
  <c r="AD17" i="20" s="1"/>
  <c r="AE17" i="20" s="1"/>
  <c r="AF17" i="20" s="1"/>
  <c r="AG17" i="20" s="1"/>
  <c r="AH17" i="20" s="1"/>
  <c r="AI17" i="20" s="1"/>
  <c r="AJ17" i="20" s="1"/>
  <c r="AK17" i="20" s="1"/>
  <c r="AL17" i="20" s="1"/>
  <c r="AM17" i="20" s="1"/>
  <c r="AN17" i="20" s="1"/>
  <c r="AO17" i="20" s="1"/>
  <c r="AP17" i="20" s="1"/>
  <c r="C17" i="9"/>
  <c r="N17" i="9" s="1"/>
  <c r="D26" i="20"/>
  <c r="E26" i="20" s="1"/>
  <c r="F26" i="20" s="1"/>
  <c r="G26" i="20" s="1"/>
  <c r="H26" i="20" s="1"/>
  <c r="I26" i="20" s="1"/>
  <c r="J26" i="20" s="1"/>
  <c r="K26" i="20" s="1"/>
  <c r="L26" i="20" s="1"/>
  <c r="M26" i="20" s="1"/>
  <c r="N26" i="20" s="1"/>
  <c r="O26" i="20" s="1"/>
  <c r="P26" i="20" s="1"/>
  <c r="Q26" i="20" s="1"/>
  <c r="R26" i="20" s="1"/>
  <c r="S26" i="20" s="1"/>
  <c r="T26" i="20" s="1"/>
  <c r="U26" i="20" s="1"/>
  <c r="V26" i="20" s="1"/>
  <c r="W26" i="20" s="1"/>
  <c r="X26" i="20" s="1"/>
  <c r="Y26" i="20" s="1"/>
  <c r="Z26" i="20" s="1"/>
  <c r="AA26" i="20" s="1"/>
  <c r="AB26" i="20" s="1"/>
  <c r="AC26" i="20" s="1"/>
  <c r="AD26" i="20" s="1"/>
  <c r="AE26" i="20" s="1"/>
  <c r="AF26" i="20" s="1"/>
  <c r="AG26" i="20" s="1"/>
  <c r="AH26" i="20" s="1"/>
  <c r="AI26" i="20" s="1"/>
  <c r="AJ26" i="20" s="1"/>
  <c r="AK26" i="20" s="1"/>
  <c r="AL26" i="20" s="1"/>
  <c r="AM26" i="20" s="1"/>
  <c r="AN26" i="20" s="1"/>
  <c r="AO26" i="20" s="1"/>
  <c r="AP26" i="20" s="1"/>
  <c r="C26" i="9"/>
  <c r="N26" i="9" s="1"/>
  <c r="D35" i="20"/>
  <c r="E35" i="20" s="1"/>
  <c r="F35" i="20" s="1"/>
  <c r="G35" i="20" s="1"/>
  <c r="H35" i="20" s="1"/>
  <c r="I35" i="20" s="1"/>
  <c r="J35" i="20" s="1"/>
  <c r="K35" i="20" s="1"/>
  <c r="L35" i="20" s="1"/>
  <c r="M35" i="20" s="1"/>
  <c r="N35" i="20" s="1"/>
  <c r="O35" i="20" s="1"/>
  <c r="P35" i="20" s="1"/>
  <c r="Q35" i="20" s="1"/>
  <c r="R35" i="20" s="1"/>
  <c r="S35" i="20" s="1"/>
  <c r="T35" i="20" s="1"/>
  <c r="U35" i="20" s="1"/>
  <c r="V35" i="20" s="1"/>
  <c r="W35" i="20" s="1"/>
  <c r="X35" i="20" s="1"/>
  <c r="Y35" i="20" s="1"/>
  <c r="Z35" i="20" s="1"/>
  <c r="AA35" i="20" s="1"/>
  <c r="AB35" i="20" s="1"/>
  <c r="AC35" i="20" s="1"/>
  <c r="AD35" i="20" s="1"/>
  <c r="AE35" i="20" s="1"/>
  <c r="AF35" i="20" s="1"/>
  <c r="AG35" i="20" s="1"/>
  <c r="AH35" i="20" s="1"/>
  <c r="AI35" i="20" s="1"/>
  <c r="AJ35" i="20" s="1"/>
  <c r="AK35" i="20" s="1"/>
  <c r="AL35" i="20" s="1"/>
  <c r="AM35" i="20" s="1"/>
  <c r="AN35" i="20" s="1"/>
  <c r="AO35" i="20" s="1"/>
  <c r="AP35" i="20" s="1"/>
  <c r="D80" i="20"/>
  <c r="E80" i="20" s="1"/>
  <c r="F80" i="20" s="1"/>
  <c r="G80" i="20" s="1"/>
  <c r="H80" i="20" s="1"/>
  <c r="I80" i="20" s="1"/>
  <c r="J80" i="20" s="1"/>
  <c r="K80" i="20" s="1"/>
  <c r="L80" i="20" s="1"/>
  <c r="M80" i="20" s="1"/>
  <c r="N80" i="20" s="1"/>
  <c r="O80" i="20" s="1"/>
  <c r="P80" i="20" s="1"/>
  <c r="Q80" i="20" s="1"/>
  <c r="R80" i="20" s="1"/>
  <c r="S80" i="20" s="1"/>
  <c r="T80" i="20" s="1"/>
  <c r="U80" i="20" s="1"/>
  <c r="V80" i="20" s="1"/>
  <c r="W80" i="20" s="1"/>
  <c r="X80" i="20" s="1"/>
  <c r="Y80" i="20" s="1"/>
  <c r="Z80" i="20" s="1"/>
  <c r="AA80" i="20" s="1"/>
  <c r="AB80" i="20" s="1"/>
  <c r="AC80" i="20" s="1"/>
  <c r="AD80" i="20" s="1"/>
  <c r="AE80" i="20" s="1"/>
  <c r="AF80" i="20" s="1"/>
  <c r="AG80" i="20" s="1"/>
  <c r="AH80" i="20" s="1"/>
  <c r="AI80" i="20" s="1"/>
  <c r="AJ80" i="20" s="1"/>
  <c r="AK80" i="20" s="1"/>
  <c r="AL80" i="20" s="1"/>
  <c r="AM80" i="20" s="1"/>
  <c r="AN80" i="20" s="1"/>
  <c r="AO80" i="20" s="1"/>
  <c r="AP80" i="20" s="1"/>
  <c r="C80" i="9"/>
  <c r="N80" i="9" s="1"/>
  <c r="D36" i="20" l="1"/>
  <c r="E36" i="20" s="1"/>
  <c r="F36" i="20" s="1"/>
  <c r="G36" i="20" s="1"/>
  <c r="H36" i="20" s="1"/>
  <c r="I36" i="20" s="1"/>
  <c r="J36" i="20" s="1"/>
  <c r="K36" i="20" s="1"/>
  <c r="L36" i="20" s="1"/>
  <c r="M36" i="20" s="1"/>
  <c r="N36" i="20" s="1"/>
  <c r="O36" i="20" s="1"/>
  <c r="P36" i="20" s="1"/>
  <c r="Q36" i="20" s="1"/>
  <c r="R36" i="20" s="1"/>
  <c r="S36" i="20" s="1"/>
  <c r="T36" i="20" s="1"/>
  <c r="U36" i="20" s="1"/>
  <c r="V36" i="20" s="1"/>
  <c r="W36" i="20" s="1"/>
  <c r="X36" i="20" s="1"/>
  <c r="Y36" i="20" s="1"/>
  <c r="Z36" i="20" s="1"/>
  <c r="AA36" i="20" s="1"/>
  <c r="AB36" i="20" s="1"/>
  <c r="AC36" i="20" s="1"/>
  <c r="AD36" i="20" s="1"/>
  <c r="AE36" i="20" s="1"/>
  <c r="AF36" i="20" s="1"/>
  <c r="AG36" i="20" s="1"/>
  <c r="AH36" i="20" s="1"/>
  <c r="AI36" i="20" s="1"/>
  <c r="AJ36" i="20" s="1"/>
  <c r="AK36" i="20" s="1"/>
  <c r="AL36" i="20" s="1"/>
  <c r="AM36" i="20" s="1"/>
  <c r="AN36" i="20" s="1"/>
  <c r="AO36" i="20" s="1"/>
  <c r="AP36" i="20" s="1"/>
  <c r="C36" i="9"/>
  <c r="N36" i="9" s="1"/>
  <c r="E9" i="20"/>
  <c r="C24" i="1"/>
  <c r="D23" i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C81" i="14"/>
  <c r="N81" i="14" s="1"/>
  <c r="C82" i="20"/>
  <c r="C81" i="9"/>
  <c r="N81" i="9" s="1"/>
  <c r="C27" i="14"/>
  <c r="N27" i="14" s="1"/>
  <c r="C28" i="20"/>
  <c r="C27" i="9"/>
  <c r="N27" i="9" s="1"/>
  <c r="C45" i="14"/>
  <c r="N45" i="14" s="1"/>
  <c r="C46" i="20"/>
  <c r="C45" i="9"/>
  <c r="N45" i="9" s="1"/>
  <c r="C9" i="14"/>
  <c r="N9" i="14" s="1"/>
  <c r="C10" i="20"/>
  <c r="C99" i="23"/>
  <c r="C9" i="9"/>
  <c r="N9" i="9" s="1"/>
  <c r="C99" i="24"/>
  <c r="C99" i="8"/>
  <c r="C99" i="22"/>
  <c r="C99" i="21"/>
  <c r="C63" i="14"/>
  <c r="N63" i="14" s="1"/>
  <c r="C64" i="20"/>
  <c r="C63" i="9"/>
  <c r="N63" i="9" s="1"/>
  <c r="C36" i="14"/>
  <c r="N36" i="14" s="1"/>
  <c r="C37" i="20"/>
  <c r="C54" i="14"/>
  <c r="N54" i="14" s="1"/>
  <c r="C55" i="20"/>
  <c r="C54" i="9"/>
  <c r="N54" i="9" s="1"/>
  <c r="C18" i="14"/>
  <c r="N18" i="14" s="1"/>
  <c r="C19" i="20"/>
  <c r="C18" i="9"/>
  <c r="N18" i="9" s="1"/>
  <c r="C72" i="14"/>
  <c r="N72" i="14" s="1"/>
  <c r="C73" i="20"/>
  <c r="C72" i="9"/>
  <c r="N72" i="9" s="1"/>
  <c r="C90" i="14"/>
  <c r="N90" i="14" s="1"/>
  <c r="C91" i="20"/>
  <c r="C90" i="9"/>
  <c r="N90" i="9" s="1"/>
  <c r="D98" i="24"/>
  <c r="AA97" i="22"/>
  <c r="AA97" i="23"/>
  <c r="D98" i="23"/>
  <c r="D98" i="22"/>
  <c r="E8" i="20"/>
  <c r="E98" i="24" s="1"/>
  <c r="D98" i="21"/>
  <c r="D98" i="8"/>
  <c r="AB7" i="20"/>
  <c r="AB97" i="24" s="1"/>
  <c r="AA97" i="21"/>
  <c r="AA97" i="8"/>
  <c r="D99" i="21" l="1"/>
  <c r="D99" i="23"/>
  <c r="C55" i="14"/>
  <c r="N55" i="14" s="1"/>
  <c r="C55" i="9"/>
  <c r="N55" i="9" s="1"/>
  <c r="C46" i="14"/>
  <c r="N46" i="14" s="1"/>
  <c r="C46" i="9"/>
  <c r="N46" i="9" s="1"/>
  <c r="C19" i="14"/>
  <c r="N19" i="14" s="1"/>
  <c r="C19" i="9"/>
  <c r="N19" i="9" s="1"/>
  <c r="C64" i="14"/>
  <c r="N64" i="14" s="1"/>
  <c r="C64" i="9"/>
  <c r="N64" i="9" s="1"/>
  <c r="D10" i="20"/>
  <c r="E10" i="20" s="1"/>
  <c r="F10" i="20" s="1"/>
  <c r="G10" i="20" s="1"/>
  <c r="H10" i="20" s="1"/>
  <c r="I10" i="20" s="1"/>
  <c r="J10" i="20" s="1"/>
  <c r="K10" i="20" s="1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V10" i="20" s="1"/>
  <c r="W10" i="20" s="1"/>
  <c r="X10" i="20" s="1"/>
  <c r="Y10" i="20" s="1"/>
  <c r="Z10" i="20" s="1"/>
  <c r="AA10" i="20" s="1"/>
  <c r="AB10" i="20" s="1"/>
  <c r="C10" i="14"/>
  <c r="N10" i="14" s="1"/>
  <c r="C10" i="9"/>
  <c r="N10" i="9" s="1"/>
  <c r="C73" i="14"/>
  <c r="N73" i="14" s="1"/>
  <c r="C73" i="9"/>
  <c r="N73" i="9" s="1"/>
  <c r="C37" i="14"/>
  <c r="N37" i="14" s="1"/>
  <c r="C37" i="9"/>
  <c r="N37" i="9" s="1"/>
  <c r="C82" i="14"/>
  <c r="N82" i="14" s="1"/>
  <c r="C82" i="9"/>
  <c r="N82" i="9" s="1"/>
  <c r="D99" i="8"/>
  <c r="C91" i="14"/>
  <c r="N91" i="14" s="1"/>
  <c r="C91" i="9"/>
  <c r="N91" i="9" s="1"/>
  <c r="C28" i="14"/>
  <c r="N28" i="14" s="1"/>
  <c r="C28" i="9"/>
  <c r="N28" i="9" s="1"/>
  <c r="D99" i="22"/>
  <c r="D99" i="24"/>
  <c r="C25" i="1"/>
  <c r="D24" i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E99" i="24"/>
  <c r="E99" i="22"/>
  <c r="E99" i="23"/>
  <c r="F9" i="20"/>
  <c r="E99" i="21"/>
  <c r="E99" i="8"/>
  <c r="D91" i="20"/>
  <c r="E91" i="20" s="1"/>
  <c r="F91" i="20" s="1"/>
  <c r="G91" i="20" s="1"/>
  <c r="H91" i="20" s="1"/>
  <c r="I91" i="20" s="1"/>
  <c r="J91" i="20" s="1"/>
  <c r="K91" i="20" s="1"/>
  <c r="L91" i="20" s="1"/>
  <c r="M91" i="20" s="1"/>
  <c r="N91" i="20" s="1"/>
  <c r="O91" i="20" s="1"/>
  <c r="P91" i="20" s="1"/>
  <c r="Q91" i="20" s="1"/>
  <c r="R91" i="20" s="1"/>
  <c r="S91" i="20" s="1"/>
  <c r="T91" i="20" s="1"/>
  <c r="U91" i="20" s="1"/>
  <c r="V91" i="20" s="1"/>
  <c r="W91" i="20" s="1"/>
  <c r="X91" i="20" s="1"/>
  <c r="Y91" i="20" s="1"/>
  <c r="Z91" i="20" s="1"/>
  <c r="AA91" i="20" s="1"/>
  <c r="AB91" i="20" s="1"/>
  <c r="AC91" i="20" s="1"/>
  <c r="AD91" i="20" s="1"/>
  <c r="AE91" i="20" s="1"/>
  <c r="AF91" i="20" s="1"/>
  <c r="AG91" i="20" s="1"/>
  <c r="AH91" i="20" s="1"/>
  <c r="AI91" i="20" s="1"/>
  <c r="AJ91" i="20" s="1"/>
  <c r="AK91" i="20" s="1"/>
  <c r="AL91" i="20" s="1"/>
  <c r="AM91" i="20" s="1"/>
  <c r="AN91" i="20" s="1"/>
  <c r="AO91" i="20" s="1"/>
  <c r="AP91" i="20" s="1"/>
  <c r="C92" i="20"/>
  <c r="D37" i="20"/>
  <c r="E37" i="20" s="1"/>
  <c r="F37" i="20" s="1"/>
  <c r="G37" i="20" s="1"/>
  <c r="H37" i="20" s="1"/>
  <c r="I37" i="20" s="1"/>
  <c r="J37" i="20" s="1"/>
  <c r="K37" i="20" s="1"/>
  <c r="L37" i="20" s="1"/>
  <c r="M37" i="20" s="1"/>
  <c r="N37" i="20" s="1"/>
  <c r="O37" i="20" s="1"/>
  <c r="P37" i="20" s="1"/>
  <c r="Q37" i="20" s="1"/>
  <c r="R37" i="20" s="1"/>
  <c r="S37" i="20" s="1"/>
  <c r="T37" i="20" s="1"/>
  <c r="U37" i="20" s="1"/>
  <c r="V37" i="20" s="1"/>
  <c r="W37" i="20" s="1"/>
  <c r="X37" i="20" s="1"/>
  <c r="Y37" i="20" s="1"/>
  <c r="Z37" i="20" s="1"/>
  <c r="AA37" i="20" s="1"/>
  <c r="AB37" i="20" s="1"/>
  <c r="AC37" i="20" s="1"/>
  <c r="AD37" i="20" s="1"/>
  <c r="AE37" i="20" s="1"/>
  <c r="AF37" i="20" s="1"/>
  <c r="AG37" i="20" s="1"/>
  <c r="AH37" i="20" s="1"/>
  <c r="AI37" i="20" s="1"/>
  <c r="AJ37" i="20" s="1"/>
  <c r="AK37" i="20" s="1"/>
  <c r="AL37" i="20" s="1"/>
  <c r="AM37" i="20" s="1"/>
  <c r="AN37" i="20" s="1"/>
  <c r="AO37" i="20" s="1"/>
  <c r="AP37" i="20" s="1"/>
  <c r="C38" i="20"/>
  <c r="D64" i="20"/>
  <c r="E64" i="20" s="1"/>
  <c r="F64" i="20" s="1"/>
  <c r="G64" i="20" s="1"/>
  <c r="H64" i="20" s="1"/>
  <c r="I64" i="20" s="1"/>
  <c r="J64" i="20" s="1"/>
  <c r="K64" i="20" s="1"/>
  <c r="L64" i="20" s="1"/>
  <c r="M64" i="20" s="1"/>
  <c r="N64" i="20" s="1"/>
  <c r="O64" i="20" s="1"/>
  <c r="P64" i="20" s="1"/>
  <c r="Q64" i="20" s="1"/>
  <c r="R64" i="20" s="1"/>
  <c r="S64" i="20" s="1"/>
  <c r="T64" i="20" s="1"/>
  <c r="U64" i="20" s="1"/>
  <c r="V64" i="20" s="1"/>
  <c r="W64" i="20" s="1"/>
  <c r="X64" i="20" s="1"/>
  <c r="Y64" i="20" s="1"/>
  <c r="Z64" i="20" s="1"/>
  <c r="AA64" i="20" s="1"/>
  <c r="AB64" i="20" s="1"/>
  <c r="AC64" i="20" s="1"/>
  <c r="AD64" i="20" s="1"/>
  <c r="AE64" i="20" s="1"/>
  <c r="AF64" i="20" s="1"/>
  <c r="AG64" i="20" s="1"/>
  <c r="AH64" i="20" s="1"/>
  <c r="AI64" i="20" s="1"/>
  <c r="AJ64" i="20" s="1"/>
  <c r="AK64" i="20" s="1"/>
  <c r="AL64" i="20" s="1"/>
  <c r="AM64" i="20" s="1"/>
  <c r="AN64" i="20" s="1"/>
  <c r="AO64" i="20" s="1"/>
  <c r="AP64" i="20" s="1"/>
  <c r="C65" i="20"/>
  <c r="C11" i="20"/>
  <c r="C100" i="24"/>
  <c r="C100" i="23"/>
  <c r="C100" i="22"/>
  <c r="C100" i="8"/>
  <c r="C100" i="21"/>
  <c r="D46" i="20"/>
  <c r="E46" i="20" s="1"/>
  <c r="F46" i="20" s="1"/>
  <c r="G46" i="20" s="1"/>
  <c r="H46" i="20" s="1"/>
  <c r="I46" i="20" s="1"/>
  <c r="J46" i="20" s="1"/>
  <c r="K46" i="20" s="1"/>
  <c r="L46" i="20" s="1"/>
  <c r="M46" i="20" s="1"/>
  <c r="N46" i="20" s="1"/>
  <c r="O46" i="20" s="1"/>
  <c r="P46" i="20" s="1"/>
  <c r="Q46" i="20" s="1"/>
  <c r="R46" i="20" s="1"/>
  <c r="S46" i="20" s="1"/>
  <c r="T46" i="20" s="1"/>
  <c r="U46" i="20" s="1"/>
  <c r="V46" i="20" s="1"/>
  <c r="W46" i="20" s="1"/>
  <c r="X46" i="20" s="1"/>
  <c r="Y46" i="20" s="1"/>
  <c r="Z46" i="20" s="1"/>
  <c r="AA46" i="20" s="1"/>
  <c r="AB46" i="20" s="1"/>
  <c r="AC46" i="20" s="1"/>
  <c r="AD46" i="20" s="1"/>
  <c r="AE46" i="20" s="1"/>
  <c r="AF46" i="20" s="1"/>
  <c r="AG46" i="20" s="1"/>
  <c r="AH46" i="20" s="1"/>
  <c r="AI46" i="20" s="1"/>
  <c r="AJ46" i="20" s="1"/>
  <c r="AK46" i="20" s="1"/>
  <c r="AL46" i="20" s="1"/>
  <c r="AM46" i="20" s="1"/>
  <c r="AN46" i="20" s="1"/>
  <c r="AO46" i="20" s="1"/>
  <c r="AP46" i="20" s="1"/>
  <c r="C47" i="20"/>
  <c r="D55" i="20"/>
  <c r="E55" i="20" s="1"/>
  <c r="F55" i="20" s="1"/>
  <c r="G55" i="20" s="1"/>
  <c r="H55" i="20" s="1"/>
  <c r="I55" i="20" s="1"/>
  <c r="J55" i="20" s="1"/>
  <c r="K55" i="20" s="1"/>
  <c r="L55" i="20" s="1"/>
  <c r="M55" i="20" s="1"/>
  <c r="N55" i="20" s="1"/>
  <c r="O55" i="20" s="1"/>
  <c r="P55" i="20" s="1"/>
  <c r="Q55" i="20" s="1"/>
  <c r="R55" i="20" s="1"/>
  <c r="S55" i="20" s="1"/>
  <c r="T55" i="20" s="1"/>
  <c r="U55" i="20" s="1"/>
  <c r="V55" i="20" s="1"/>
  <c r="W55" i="20" s="1"/>
  <c r="X55" i="20" s="1"/>
  <c r="Y55" i="20" s="1"/>
  <c r="Z55" i="20" s="1"/>
  <c r="AA55" i="20" s="1"/>
  <c r="AB55" i="20" s="1"/>
  <c r="AC55" i="20" s="1"/>
  <c r="AD55" i="20" s="1"/>
  <c r="AE55" i="20" s="1"/>
  <c r="AF55" i="20" s="1"/>
  <c r="AG55" i="20" s="1"/>
  <c r="AH55" i="20" s="1"/>
  <c r="AI55" i="20" s="1"/>
  <c r="AJ55" i="20" s="1"/>
  <c r="AK55" i="20" s="1"/>
  <c r="AL55" i="20" s="1"/>
  <c r="AM55" i="20" s="1"/>
  <c r="AN55" i="20" s="1"/>
  <c r="AO55" i="20" s="1"/>
  <c r="AP55" i="20" s="1"/>
  <c r="C56" i="20"/>
  <c r="D19" i="20"/>
  <c r="C20" i="20"/>
  <c r="D82" i="20"/>
  <c r="E82" i="20" s="1"/>
  <c r="F82" i="20" s="1"/>
  <c r="G82" i="20" s="1"/>
  <c r="H82" i="20" s="1"/>
  <c r="I82" i="20" s="1"/>
  <c r="J82" i="20" s="1"/>
  <c r="K82" i="20" s="1"/>
  <c r="L82" i="20" s="1"/>
  <c r="M82" i="20" s="1"/>
  <c r="N82" i="20" s="1"/>
  <c r="O82" i="20" s="1"/>
  <c r="P82" i="20" s="1"/>
  <c r="Q82" i="20" s="1"/>
  <c r="R82" i="20" s="1"/>
  <c r="S82" i="20" s="1"/>
  <c r="T82" i="20" s="1"/>
  <c r="U82" i="20" s="1"/>
  <c r="V82" i="20" s="1"/>
  <c r="W82" i="20" s="1"/>
  <c r="X82" i="20" s="1"/>
  <c r="Y82" i="20" s="1"/>
  <c r="Z82" i="20" s="1"/>
  <c r="AA82" i="20" s="1"/>
  <c r="AB82" i="20" s="1"/>
  <c r="AC82" i="20" s="1"/>
  <c r="AD82" i="20" s="1"/>
  <c r="AE82" i="20" s="1"/>
  <c r="AF82" i="20" s="1"/>
  <c r="AG82" i="20" s="1"/>
  <c r="AH82" i="20" s="1"/>
  <c r="AI82" i="20" s="1"/>
  <c r="AJ82" i="20" s="1"/>
  <c r="AK82" i="20" s="1"/>
  <c r="AL82" i="20" s="1"/>
  <c r="AM82" i="20" s="1"/>
  <c r="AN82" i="20" s="1"/>
  <c r="AO82" i="20" s="1"/>
  <c r="AP82" i="20" s="1"/>
  <c r="C83" i="20"/>
  <c r="D73" i="20"/>
  <c r="E73" i="20" s="1"/>
  <c r="F73" i="20" s="1"/>
  <c r="G73" i="20" s="1"/>
  <c r="H73" i="20" s="1"/>
  <c r="I73" i="20" s="1"/>
  <c r="J73" i="20" s="1"/>
  <c r="K73" i="20" s="1"/>
  <c r="L73" i="20" s="1"/>
  <c r="M73" i="20" s="1"/>
  <c r="N73" i="20" s="1"/>
  <c r="O73" i="20" s="1"/>
  <c r="P73" i="20" s="1"/>
  <c r="Q73" i="20" s="1"/>
  <c r="R73" i="20" s="1"/>
  <c r="S73" i="20" s="1"/>
  <c r="T73" i="20" s="1"/>
  <c r="U73" i="20" s="1"/>
  <c r="V73" i="20" s="1"/>
  <c r="W73" i="20" s="1"/>
  <c r="X73" i="20" s="1"/>
  <c r="Y73" i="20" s="1"/>
  <c r="Z73" i="20" s="1"/>
  <c r="AA73" i="20" s="1"/>
  <c r="AB73" i="20" s="1"/>
  <c r="AC73" i="20" s="1"/>
  <c r="AD73" i="20" s="1"/>
  <c r="AE73" i="20" s="1"/>
  <c r="AF73" i="20" s="1"/>
  <c r="AG73" i="20" s="1"/>
  <c r="AH73" i="20" s="1"/>
  <c r="AI73" i="20" s="1"/>
  <c r="AJ73" i="20" s="1"/>
  <c r="AK73" i="20" s="1"/>
  <c r="AL73" i="20" s="1"/>
  <c r="AM73" i="20" s="1"/>
  <c r="AN73" i="20" s="1"/>
  <c r="AO73" i="20" s="1"/>
  <c r="AP73" i="20" s="1"/>
  <c r="C74" i="20"/>
  <c r="D28" i="20"/>
  <c r="E28" i="20" s="1"/>
  <c r="F28" i="20" s="1"/>
  <c r="G28" i="20" s="1"/>
  <c r="H28" i="20" s="1"/>
  <c r="I28" i="20" s="1"/>
  <c r="J28" i="20" s="1"/>
  <c r="K28" i="20" s="1"/>
  <c r="L28" i="20" s="1"/>
  <c r="M28" i="20" s="1"/>
  <c r="N28" i="20" s="1"/>
  <c r="O28" i="20" s="1"/>
  <c r="P28" i="20" s="1"/>
  <c r="Q28" i="20" s="1"/>
  <c r="R28" i="20" s="1"/>
  <c r="S28" i="20" s="1"/>
  <c r="T28" i="20" s="1"/>
  <c r="U28" i="20" s="1"/>
  <c r="V28" i="20" s="1"/>
  <c r="W28" i="20" s="1"/>
  <c r="X28" i="20" s="1"/>
  <c r="Y28" i="20" s="1"/>
  <c r="Z28" i="20" s="1"/>
  <c r="AA28" i="20" s="1"/>
  <c r="AB28" i="20" s="1"/>
  <c r="AC28" i="20" s="1"/>
  <c r="AD28" i="20" s="1"/>
  <c r="AE28" i="20" s="1"/>
  <c r="AF28" i="20" s="1"/>
  <c r="AG28" i="20" s="1"/>
  <c r="AH28" i="20" s="1"/>
  <c r="AI28" i="20" s="1"/>
  <c r="AJ28" i="20" s="1"/>
  <c r="AK28" i="20" s="1"/>
  <c r="AL28" i="20" s="1"/>
  <c r="AM28" i="20" s="1"/>
  <c r="AN28" i="20" s="1"/>
  <c r="AO28" i="20" s="1"/>
  <c r="AP28" i="20" s="1"/>
  <c r="C29" i="20"/>
  <c r="AB97" i="22"/>
  <c r="AB97" i="23"/>
  <c r="E98" i="22"/>
  <c r="E98" i="23"/>
  <c r="AC7" i="20"/>
  <c r="AC97" i="24" s="1"/>
  <c r="AB97" i="21"/>
  <c r="AB97" i="8"/>
  <c r="F8" i="20"/>
  <c r="F98" i="24" s="1"/>
  <c r="E98" i="21"/>
  <c r="E98" i="8"/>
  <c r="L15" i="1"/>
  <c r="K15" i="1"/>
  <c r="J15" i="1"/>
  <c r="I15" i="1"/>
  <c r="H15" i="1"/>
  <c r="G15" i="1"/>
  <c r="C29" i="14" l="1"/>
  <c r="N29" i="14" s="1"/>
  <c r="C29" i="9"/>
  <c r="N29" i="9" s="1"/>
  <c r="C83" i="14"/>
  <c r="N83" i="14" s="1"/>
  <c r="C83" i="9"/>
  <c r="N83" i="9" s="1"/>
  <c r="C56" i="14"/>
  <c r="N56" i="14" s="1"/>
  <c r="C56" i="9"/>
  <c r="N56" i="9" s="1"/>
  <c r="C38" i="14"/>
  <c r="N38" i="14" s="1"/>
  <c r="C38" i="9"/>
  <c r="N38" i="9" s="1"/>
  <c r="C11" i="14"/>
  <c r="N11" i="14" s="1"/>
  <c r="C11" i="9"/>
  <c r="N11" i="9" s="1"/>
  <c r="C74" i="14"/>
  <c r="N74" i="14" s="1"/>
  <c r="C74" i="9"/>
  <c r="N74" i="9" s="1"/>
  <c r="C20" i="14"/>
  <c r="N20" i="14" s="1"/>
  <c r="C20" i="9"/>
  <c r="N20" i="9" s="1"/>
  <c r="C47" i="14"/>
  <c r="N47" i="14" s="1"/>
  <c r="C47" i="9"/>
  <c r="N47" i="9" s="1"/>
  <c r="C65" i="14"/>
  <c r="N65" i="14" s="1"/>
  <c r="C65" i="9"/>
  <c r="N65" i="9" s="1"/>
  <c r="C92" i="14"/>
  <c r="N92" i="14" s="1"/>
  <c r="C92" i="9"/>
  <c r="N92" i="9" s="1"/>
  <c r="C12" i="20"/>
  <c r="D11" i="20"/>
  <c r="E11" i="20" s="1"/>
  <c r="F11" i="20" s="1"/>
  <c r="G11" i="20" s="1"/>
  <c r="H11" i="20" s="1"/>
  <c r="I11" i="20" s="1"/>
  <c r="J11" i="20" s="1"/>
  <c r="K11" i="20" s="1"/>
  <c r="L11" i="20" s="1"/>
  <c r="M11" i="20" s="1"/>
  <c r="N11" i="20" s="1"/>
  <c r="O11" i="20" s="1"/>
  <c r="P11" i="20" s="1"/>
  <c r="Q11" i="20" s="1"/>
  <c r="R11" i="20" s="1"/>
  <c r="S11" i="20" s="1"/>
  <c r="T11" i="20" s="1"/>
  <c r="U11" i="20" s="1"/>
  <c r="V11" i="20" s="1"/>
  <c r="W11" i="20" s="1"/>
  <c r="X11" i="20" s="1"/>
  <c r="Y11" i="20" s="1"/>
  <c r="Z11" i="20" s="1"/>
  <c r="AA11" i="20" s="1"/>
  <c r="AB11" i="20" s="1"/>
  <c r="AC11" i="20" s="1"/>
  <c r="C26" i="1"/>
  <c r="D25" i="1"/>
  <c r="D74" i="20"/>
  <c r="E74" i="20" s="1"/>
  <c r="F74" i="20" s="1"/>
  <c r="G74" i="20" s="1"/>
  <c r="H74" i="20" s="1"/>
  <c r="I74" i="20" s="1"/>
  <c r="J74" i="20" s="1"/>
  <c r="K74" i="20" s="1"/>
  <c r="L74" i="20" s="1"/>
  <c r="M74" i="20" s="1"/>
  <c r="N74" i="20" s="1"/>
  <c r="O74" i="20" s="1"/>
  <c r="P74" i="20" s="1"/>
  <c r="Q74" i="20" s="1"/>
  <c r="R74" i="20" s="1"/>
  <c r="S74" i="20" s="1"/>
  <c r="T74" i="20" s="1"/>
  <c r="U74" i="20" s="1"/>
  <c r="V74" i="20" s="1"/>
  <c r="W74" i="20" s="1"/>
  <c r="X74" i="20" s="1"/>
  <c r="Y74" i="20" s="1"/>
  <c r="Z74" i="20" s="1"/>
  <c r="AA74" i="20" s="1"/>
  <c r="AB74" i="20" s="1"/>
  <c r="AC74" i="20" s="1"/>
  <c r="AD74" i="20" s="1"/>
  <c r="AE74" i="20" s="1"/>
  <c r="AF74" i="20" s="1"/>
  <c r="AG74" i="20" s="1"/>
  <c r="AH74" i="20" s="1"/>
  <c r="AI74" i="20" s="1"/>
  <c r="AJ74" i="20" s="1"/>
  <c r="AK74" i="20" s="1"/>
  <c r="AL74" i="20" s="1"/>
  <c r="AM74" i="20" s="1"/>
  <c r="AN74" i="20" s="1"/>
  <c r="AO74" i="20" s="1"/>
  <c r="AP74" i="20" s="1"/>
  <c r="C75" i="20"/>
  <c r="D20" i="20"/>
  <c r="C21" i="20"/>
  <c r="D47" i="20"/>
  <c r="E47" i="20" s="1"/>
  <c r="F47" i="20" s="1"/>
  <c r="G47" i="20" s="1"/>
  <c r="H47" i="20" s="1"/>
  <c r="I47" i="20" s="1"/>
  <c r="J47" i="20" s="1"/>
  <c r="K47" i="20" s="1"/>
  <c r="L47" i="20" s="1"/>
  <c r="M47" i="20" s="1"/>
  <c r="N47" i="20" s="1"/>
  <c r="O47" i="20" s="1"/>
  <c r="P47" i="20" s="1"/>
  <c r="Q47" i="20" s="1"/>
  <c r="R47" i="20" s="1"/>
  <c r="S47" i="20" s="1"/>
  <c r="T47" i="20" s="1"/>
  <c r="U47" i="20" s="1"/>
  <c r="V47" i="20" s="1"/>
  <c r="W47" i="20" s="1"/>
  <c r="X47" i="20" s="1"/>
  <c r="Y47" i="20" s="1"/>
  <c r="Z47" i="20" s="1"/>
  <c r="AA47" i="20" s="1"/>
  <c r="AB47" i="20" s="1"/>
  <c r="AC47" i="20" s="1"/>
  <c r="AD47" i="20" s="1"/>
  <c r="AE47" i="20" s="1"/>
  <c r="AF47" i="20" s="1"/>
  <c r="AG47" i="20" s="1"/>
  <c r="AH47" i="20" s="1"/>
  <c r="AI47" i="20" s="1"/>
  <c r="AJ47" i="20" s="1"/>
  <c r="AK47" i="20" s="1"/>
  <c r="AL47" i="20" s="1"/>
  <c r="AM47" i="20" s="1"/>
  <c r="AN47" i="20" s="1"/>
  <c r="AO47" i="20" s="1"/>
  <c r="AP47" i="20" s="1"/>
  <c r="C48" i="20"/>
  <c r="D65" i="20"/>
  <c r="E65" i="20" s="1"/>
  <c r="F65" i="20" s="1"/>
  <c r="G65" i="20" s="1"/>
  <c r="H65" i="20" s="1"/>
  <c r="I65" i="20" s="1"/>
  <c r="J65" i="20" s="1"/>
  <c r="K65" i="20" s="1"/>
  <c r="L65" i="20" s="1"/>
  <c r="M65" i="20" s="1"/>
  <c r="N65" i="20" s="1"/>
  <c r="O65" i="20" s="1"/>
  <c r="P65" i="20" s="1"/>
  <c r="Q65" i="20" s="1"/>
  <c r="R65" i="20" s="1"/>
  <c r="S65" i="20" s="1"/>
  <c r="T65" i="20" s="1"/>
  <c r="U65" i="20" s="1"/>
  <c r="V65" i="20" s="1"/>
  <c r="W65" i="20" s="1"/>
  <c r="X65" i="20" s="1"/>
  <c r="Y65" i="20" s="1"/>
  <c r="Z65" i="20" s="1"/>
  <c r="AA65" i="20" s="1"/>
  <c r="AB65" i="20" s="1"/>
  <c r="AC65" i="20" s="1"/>
  <c r="AD65" i="20" s="1"/>
  <c r="AE65" i="20" s="1"/>
  <c r="AF65" i="20" s="1"/>
  <c r="AG65" i="20" s="1"/>
  <c r="AH65" i="20" s="1"/>
  <c r="AI65" i="20" s="1"/>
  <c r="AJ65" i="20" s="1"/>
  <c r="AK65" i="20" s="1"/>
  <c r="AL65" i="20" s="1"/>
  <c r="AM65" i="20" s="1"/>
  <c r="AN65" i="20" s="1"/>
  <c r="AO65" i="20" s="1"/>
  <c r="AP65" i="20" s="1"/>
  <c r="C66" i="20"/>
  <c r="D92" i="20"/>
  <c r="E92" i="20" s="1"/>
  <c r="F92" i="20" s="1"/>
  <c r="G92" i="20" s="1"/>
  <c r="H92" i="20" s="1"/>
  <c r="I92" i="20" s="1"/>
  <c r="J92" i="20" s="1"/>
  <c r="K92" i="20" s="1"/>
  <c r="L92" i="20" s="1"/>
  <c r="M92" i="20" s="1"/>
  <c r="N92" i="20" s="1"/>
  <c r="O92" i="20" s="1"/>
  <c r="P92" i="20" s="1"/>
  <c r="Q92" i="20" s="1"/>
  <c r="R92" i="20" s="1"/>
  <c r="S92" i="20" s="1"/>
  <c r="T92" i="20" s="1"/>
  <c r="U92" i="20" s="1"/>
  <c r="V92" i="20" s="1"/>
  <c r="W92" i="20" s="1"/>
  <c r="X92" i="20" s="1"/>
  <c r="Y92" i="20" s="1"/>
  <c r="Z92" i="20" s="1"/>
  <c r="AA92" i="20" s="1"/>
  <c r="AB92" i="20" s="1"/>
  <c r="AC92" i="20" s="1"/>
  <c r="AD92" i="20" s="1"/>
  <c r="AE92" i="20" s="1"/>
  <c r="AF92" i="20" s="1"/>
  <c r="AG92" i="20" s="1"/>
  <c r="AH92" i="20" s="1"/>
  <c r="AI92" i="20" s="1"/>
  <c r="AJ92" i="20" s="1"/>
  <c r="AK92" i="20" s="1"/>
  <c r="AL92" i="20" s="1"/>
  <c r="AM92" i="20" s="1"/>
  <c r="AN92" i="20" s="1"/>
  <c r="AO92" i="20" s="1"/>
  <c r="AP92" i="20" s="1"/>
  <c r="C93" i="20"/>
  <c r="D29" i="20"/>
  <c r="E29" i="20" s="1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Q29" i="20" s="1"/>
  <c r="R29" i="20" s="1"/>
  <c r="S29" i="20" s="1"/>
  <c r="T29" i="20" s="1"/>
  <c r="U29" i="20" s="1"/>
  <c r="V29" i="20" s="1"/>
  <c r="W29" i="20" s="1"/>
  <c r="X29" i="20" s="1"/>
  <c r="Y29" i="20" s="1"/>
  <c r="Z29" i="20" s="1"/>
  <c r="AA29" i="20" s="1"/>
  <c r="AB29" i="20" s="1"/>
  <c r="AC29" i="20" s="1"/>
  <c r="AD29" i="20" s="1"/>
  <c r="AE29" i="20" s="1"/>
  <c r="AF29" i="20" s="1"/>
  <c r="AG29" i="20" s="1"/>
  <c r="AH29" i="20" s="1"/>
  <c r="AI29" i="20" s="1"/>
  <c r="AJ29" i="20" s="1"/>
  <c r="AK29" i="20" s="1"/>
  <c r="AL29" i="20" s="1"/>
  <c r="AM29" i="20" s="1"/>
  <c r="AN29" i="20" s="1"/>
  <c r="AO29" i="20" s="1"/>
  <c r="AP29" i="20" s="1"/>
  <c r="C30" i="20"/>
  <c r="D83" i="20"/>
  <c r="E83" i="20" s="1"/>
  <c r="F83" i="20" s="1"/>
  <c r="G83" i="20" s="1"/>
  <c r="H83" i="20" s="1"/>
  <c r="I83" i="20" s="1"/>
  <c r="J83" i="20" s="1"/>
  <c r="K83" i="20" s="1"/>
  <c r="L83" i="20" s="1"/>
  <c r="M83" i="20" s="1"/>
  <c r="N83" i="20" s="1"/>
  <c r="O83" i="20" s="1"/>
  <c r="P83" i="20" s="1"/>
  <c r="Q83" i="20" s="1"/>
  <c r="R83" i="20" s="1"/>
  <c r="S83" i="20" s="1"/>
  <c r="T83" i="20" s="1"/>
  <c r="U83" i="20" s="1"/>
  <c r="V83" i="20" s="1"/>
  <c r="W83" i="20" s="1"/>
  <c r="X83" i="20" s="1"/>
  <c r="Y83" i="20" s="1"/>
  <c r="Z83" i="20" s="1"/>
  <c r="AA83" i="20" s="1"/>
  <c r="AB83" i="20" s="1"/>
  <c r="AC83" i="20" s="1"/>
  <c r="AD83" i="20" s="1"/>
  <c r="AE83" i="20" s="1"/>
  <c r="AF83" i="20" s="1"/>
  <c r="AG83" i="20" s="1"/>
  <c r="AH83" i="20" s="1"/>
  <c r="AI83" i="20" s="1"/>
  <c r="AJ83" i="20" s="1"/>
  <c r="AK83" i="20" s="1"/>
  <c r="AL83" i="20" s="1"/>
  <c r="AM83" i="20" s="1"/>
  <c r="AN83" i="20" s="1"/>
  <c r="AO83" i="20" s="1"/>
  <c r="AP83" i="20" s="1"/>
  <c r="C84" i="20"/>
  <c r="D56" i="20"/>
  <c r="E56" i="20" s="1"/>
  <c r="F56" i="20" s="1"/>
  <c r="G56" i="20" s="1"/>
  <c r="H56" i="20" s="1"/>
  <c r="I56" i="20" s="1"/>
  <c r="J56" i="20" s="1"/>
  <c r="K56" i="20" s="1"/>
  <c r="L56" i="20" s="1"/>
  <c r="M56" i="20" s="1"/>
  <c r="N56" i="20" s="1"/>
  <c r="O56" i="20" s="1"/>
  <c r="P56" i="20" s="1"/>
  <c r="Q56" i="20" s="1"/>
  <c r="R56" i="20" s="1"/>
  <c r="S56" i="20" s="1"/>
  <c r="T56" i="20" s="1"/>
  <c r="U56" i="20" s="1"/>
  <c r="V56" i="20" s="1"/>
  <c r="W56" i="20" s="1"/>
  <c r="X56" i="20" s="1"/>
  <c r="Y56" i="20" s="1"/>
  <c r="Z56" i="20" s="1"/>
  <c r="AA56" i="20" s="1"/>
  <c r="AB56" i="20" s="1"/>
  <c r="AC56" i="20" s="1"/>
  <c r="AD56" i="20" s="1"/>
  <c r="AE56" i="20" s="1"/>
  <c r="AF56" i="20" s="1"/>
  <c r="AG56" i="20" s="1"/>
  <c r="AH56" i="20" s="1"/>
  <c r="AI56" i="20" s="1"/>
  <c r="AJ56" i="20" s="1"/>
  <c r="AK56" i="20" s="1"/>
  <c r="AL56" i="20" s="1"/>
  <c r="AM56" i="20" s="1"/>
  <c r="AN56" i="20" s="1"/>
  <c r="AO56" i="20" s="1"/>
  <c r="AP56" i="20" s="1"/>
  <c r="C57" i="20"/>
  <c r="D38" i="20"/>
  <c r="E38" i="20" s="1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Q38" i="20" s="1"/>
  <c r="R38" i="20" s="1"/>
  <c r="S38" i="20" s="1"/>
  <c r="T38" i="20" s="1"/>
  <c r="U38" i="20" s="1"/>
  <c r="V38" i="20" s="1"/>
  <c r="W38" i="20" s="1"/>
  <c r="X38" i="20" s="1"/>
  <c r="Y38" i="20" s="1"/>
  <c r="Z38" i="20" s="1"/>
  <c r="AA38" i="20" s="1"/>
  <c r="AB38" i="20" s="1"/>
  <c r="AC38" i="20" s="1"/>
  <c r="AD38" i="20" s="1"/>
  <c r="AE38" i="20" s="1"/>
  <c r="AF38" i="20" s="1"/>
  <c r="AG38" i="20" s="1"/>
  <c r="AH38" i="20" s="1"/>
  <c r="AI38" i="20" s="1"/>
  <c r="AJ38" i="20" s="1"/>
  <c r="AK38" i="20" s="1"/>
  <c r="AL38" i="20" s="1"/>
  <c r="AM38" i="20" s="1"/>
  <c r="AN38" i="20" s="1"/>
  <c r="AO38" i="20" s="1"/>
  <c r="AP38" i="20" s="1"/>
  <c r="C39" i="20"/>
  <c r="F99" i="24"/>
  <c r="F99" i="22"/>
  <c r="F99" i="8"/>
  <c r="F99" i="23"/>
  <c r="G9" i="20"/>
  <c r="F99" i="21"/>
  <c r="E20" i="20"/>
  <c r="C101" i="8"/>
  <c r="C101" i="24"/>
  <c r="C101" i="23"/>
  <c r="C101" i="22"/>
  <c r="C101" i="21"/>
  <c r="E19" i="20"/>
  <c r="D100" i="24"/>
  <c r="D100" i="23"/>
  <c r="D100" i="21"/>
  <c r="D100" i="22"/>
  <c r="D100" i="8"/>
  <c r="AC97" i="22"/>
  <c r="AC97" i="23"/>
  <c r="F98" i="22"/>
  <c r="F98" i="23"/>
  <c r="G8" i="20"/>
  <c r="G98" i="24" s="1"/>
  <c r="F98" i="21"/>
  <c r="F98" i="8"/>
  <c r="AD7" i="20"/>
  <c r="AD97" i="24" s="1"/>
  <c r="AC97" i="21"/>
  <c r="AC97" i="8"/>
  <c r="AC10" i="20"/>
  <c r="B24" i="1"/>
  <c r="B25" i="1"/>
  <c r="B23" i="1"/>
  <c r="B22" i="1"/>
  <c r="B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15" i="1"/>
  <c r="T15" i="1"/>
  <c r="S15" i="1"/>
  <c r="R15" i="1"/>
  <c r="Q15" i="1"/>
  <c r="P15" i="1"/>
  <c r="O15" i="1"/>
  <c r="N15" i="1"/>
  <c r="F15" i="1"/>
  <c r="M15" i="1"/>
  <c r="D15" i="1"/>
  <c r="D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57" i="14" l="1"/>
  <c r="N57" i="14" s="1"/>
  <c r="C57" i="9"/>
  <c r="N57" i="9" s="1"/>
  <c r="C30" i="14"/>
  <c r="N30" i="14" s="1"/>
  <c r="C30" i="9"/>
  <c r="N30" i="9" s="1"/>
  <c r="C66" i="14"/>
  <c r="N66" i="14" s="1"/>
  <c r="C66" i="9"/>
  <c r="N66" i="9" s="1"/>
  <c r="C21" i="14"/>
  <c r="N21" i="14" s="1"/>
  <c r="C21" i="9"/>
  <c r="N21" i="9" s="1"/>
  <c r="C39" i="14"/>
  <c r="N39" i="14" s="1"/>
  <c r="C39" i="9"/>
  <c r="N39" i="9" s="1"/>
  <c r="C84" i="14"/>
  <c r="N84" i="14" s="1"/>
  <c r="C84" i="9"/>
  <c r="N84" i="9" s="1"/>
  <c r="C93" i="14"/>
  <c r="N93" i="14" s="1"/>
  <c r="C93" i="9"/>
  <c r="N93" i="9" s="1"/>
  <c r="C48" i="14"/>
  <c r="N48" i="14" s="1"/>
  <c r="C48" i="9"/>
  <c r="N48" i="9" s="1"/>
  <c r="C75" i="14"/>
  <c r="N75" i="14" s="1"/>
  <c r="C75" i="9"/>
  <c r="N75" i="9" s="1"/>
  <c r="C12" i="14"/>
  <c r="N12" i="14" s="1"/>
  <c r="C12" i="9"/>
  <c r="N12" i="9" s="1"/>
  <c r="D101" i="8"/>
  <c r="D101" i="22"/>
  <c r="D101" i="21"/>
  <c r="D101" i="23"/>
  <c r="D57" i="20"/>
  <c r="E57" i="20" s="1"/>
  <c r="F57" i="20" s="1"/>
  <c r="G57" i="20" s="1"/>
  <c r="H57" i="20" s="1"/>
  <c r="I57" i="20" s="1"/>
  <c r="J57" i="20" s="1"/>
  <c r="K57" i="20" s="1"/>
  <c r="L57" i="20" s="1"/>
  <c r="M57" i="20" s="1"/>
  <c r="N57" i="20" s="1"/>
  <c r="O57" i="20" s="1"/>
  <c r="P57" i="20" s="1"/>
  <c r="Q57" i="20" s="1"/>
  <c r="R57" i="20" s="1"/>
  <c r="S57" i="20" s="1"/>
  <c r="T57" i="20" s="1"/>
  <c r="U57" i="20" s="1"/>
  <c r="V57" i="20" s="1"/>
  <c r="W57" i="20" s="1"/>
  <c r="X57" i="20" s="1"/>
  <c r="Y57" i="20" s="1"/>
  <c r="Z57" i="20" s="1"/>
  <c r="AA57" i="20" s="1"/>
  <c r="AB57" i="20" s="1"/>
  <c r="AC57" i="20" s="1"/>
  <c r="AD57" i="20" s="1"/>
  <c r="AE57" i="20" s="1"/>
  <c r="AF57" i="20" s="1"/>
  <c r="AG57" i="20" s="1"/>
  <c r="AH57" i="20" s="1"/>
  <c r="AI57" i="20" s="1"/>
  <c r="AJ57" i="20" s="1"/>
  <c r="AK57" i="20" s="1"/>
  <c r="AL57" i="20" s="1"/>
  <c r="AM57" i="20" s="1"/>
  <c r="AN57" i="20" s="1"/>
  <c r="AO57" i="20" s="1"/>
  <c r="AP57" i="20" s="1"/>
  <c r="C58" i="20"/>
  <c r="D30" i="20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O30" i="20" s="1"/>
  <c r="P30" i="20" s="1"/>
  <c r="Q30" i="20" s="1"/>
  <c r="R30" i="20" s="1"/>
  <c r="S30" i="20" s="1"/>
  <c r="T30" i="20" s="1"/>
  <c r="U30" i="20" s="1"/>
  <c r="V30" i="20" s="1"/>
  <c r="W30" i="20" s="1"/>
  <c r="X30" i="20" s="1"/>
  <c r="Y30" i="20" s="1"/>
  <c r="Z30" i="20" s="1"/>
  <c r="AA30" i="20" s="1"/>
  <c r="AB30" i="20" s="1"/>
  <c r="AC30" i="20" s="1"/>
  <c r="AD30" i="20" s="1"/>
  <c r="AE30" i="20" s="1"/>
  <c r="AF30" i="20" s="1"/>
  <c r="AG30" i="20" s="1"/>
  <c r="AH30" i="20" s="1"/>
  <c r="AI30" i="20" s="1"/>
  <c r="AJ30" i="20" s="1"/>
  <c r="AK30" i="20" s="1"/>
  <c r="AL30" i="20" s="1"/>
  <c r="AM30" i="20" s="1"/>
  <c r="AN30" i="20" s="1"/>
  <c r="AO30" i="20" s="1"/>
  <c r="AP30" i="20" s="1"/>
  <c r="C31" i="20"/>
  <c r="D66" i="20"/>
  <c r="E66" i="20" s="1"/>
  <c r="F66" i="20" s="1"/>
  <c r="G66" i="20" s="1"/>
  <c r="H66" i="20" s="1"/>
  <c r="I66" i="20" s="1"/>
  <c r="J66" i="20" s="1"/>
  <c r="K66" i="20" s="1"/>
  <c r="L66" i="20" s="1"/>
  <c r="M66" i="20" s="1"/>
  <c r="N66" i="20" s="1"/>
  <c r="O66" i="20" s="1"/>
  <c r="P66" i="20" s="1"/>
  <c r="Q66" i="20" s="1"/>
  <c r="R66" i="20" s="1"/>
  <c r="S66" i="20" s="1"/>
  <c r="T66" i="20" s="1"/>
  <c r="U66" i="20" s="1"/>
  <c r="V66" i="20" s="1"/>
  <c r="W66" i="20" s="1"/>
  <c r="X66" i="20" s="1"/>
  <c r="Y66" i="20" s="1"/>
  <c r="Z66" i="20" s="1"/>
  <c r="AA66" i="20" s="1"/>
  <c r="AB66" i="20" s="1"/>
  <c r="AC66" i="20" s="1"/>
  <c r="AD66" i="20" s="1"/>
  <c r="AE66" i="20" s="1"/>
  <c r="AF66" i="20" s="1"/>
  <c r="AG66" i="20" s="1"/>
  <c r="AH66" i="20" s="1"/>
  <c r="AI66" i="20" s="1"/>
  <c r="AJ66" i="20" s="1"/>
  <c r="AK66" i="20" s="1"/>
  <c r="AL66" i="20" s="1"/>
  <c r="AM66" i="20" s="1"/>
  <c r="AN66" i="20" s="1"/>
  <c r="AO66" i="20" s="1"/>
  <c r="AP66" i="20" s="1"/>
  <c r="C67" i="20"/>
  <c r="D21" i="20"/>
  <c r="E21" i="20" s="1"/>
  <c r="F21" i="20" s="1"/>
  <c r="G21" i="20" s="1"/>
  <c r="H21" i="20" s="1"/>
  <c r="I21" i="20" s="1"/>
  <c r="J21" i="20" s="1"/>
  <c r="K21" i="20" s="1"/>
  <c r="L21" i="20" s="1"/>
  <c r="M21" i="20" s="1"/>
  <c r="N21" i="20" s="1"/>
  <c r="O21" i="20" s="1"/>
  <c r="P21" i="20" s="1"/>
  <c r="Q21" i="20" s="1"/>
  <c r="R21" i="20" s="1"/>
  <c r="S21" i="20" s="1"/>
  <c r="T21" i="20" s="1"/>
  <c r="U21" i="20" s="1"/>
  <c r="V21" i="20" s="1"/>
  <c r="W21" i="20" s="1"/>
  <c r="X21" i="20" s="1"/>
  <c r="Y21" i="20" s="1"/>
  <c r="Z21" i="20" s="1"/>
  <c r="AA21" i="20" s="1"/>
  <c r="AB21" i="20" s="1"/>
  <c r="AC21" i="20" s="1"/>
  <c r="AD21" i="20" s="1"/>
  <c r="AE21" i="20" s="1"/>
  <c r="AF21" i="20" s="1"/>
  <c r="AG21" i="20" s="1"/>
  <c r="AH21" i="20" s="1"/>
  <c r="AI21" i="20" s="1"/>
  <c r="AJ21" i="20" s="1"/>
  <c r="AK21" i="20" s="1"/>
  <c r="AL21" i="20" s="1"/>
  <c r="AM21" i="20" s="1"/>
  <c r="AN21" i="20" s="1"/>
  <c r="AO21" i="20" s="1"/>
  <c r="AP21" i="20" s="1"/>
  <c r="C22" i="20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G99" i="24"/>
  <c r="G99" i="22"/>
  <c r="H9" i="20"/>
  <c r="G99" i="23"/>
  <c r="G99" i="21"/>
  <c r="G99" i="8"/>
  <c r="C27" i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D39" i="20"/>
  <c r="E39" i="20" s="1"/>
  <c r="F39" i="20" s="1"/>
  <c r="G39" i="20" s="1"/>
  <c r="H39" i="20" s="1"/>
  <c r="I39" i="20" s="1"/>
  <c r="J39" i="20" s="1"/>
  <c r="K39" i="20" s="1"/>
  <c r="L39" i="20" s="1"/>
  <c r="M39" i="20" s="1"/>
  <c r="N39" i="20" s="1"/>
  <c r="O39" i="20" s="1"/>
  <c r="P39" i="20" s="1"/>
  <c r="Q39" i="20" s="1"/>
  <c r="R39" i="20" s="1"/>
  <c r="S39" i="20" s="1"/>
  <c r="T39" i="20" s="1"/>
  <c r="U39" i="20" s="1"/>
  <c r="V39" i="20" s="1"/>
  <c r="W39" i="20" s="1"/>
  <c r="X39" i="20" s="1"/>
  <c r="Y39" i="20" s="1"/>
  <c r="Z39" i="20" s="1"/>
  <c r="AA39" i="20" s="1"/>
  <c r="AB39" i="20" s="1"/>
  <c r="AC39" i="20" s="1"/>
  <c r="AD39" i="20" s="1"/>
  <c r="AE39" i="20" s="1"/>
  <c r="AF39" i="20" s="1"/>
  <c r="AG39" i="20" s="1"/>
  <c r="AH39" i="20" s="1"/>
  <c r="AI39" i="20" s="1"/>
  <c r="AJ39" i="20" s="1"/>
  <c r="AK39" i="20" s="1"/>
  <c r="AL39" i="20" s="1"/>
  <c r="AM39" i="20" s="1"/>
  <c r="AN39" i="20" s="1"/>
  <c r="AO39" i="20" s="1"/>
  <c r="AP39" i="20" s="1"/>
  <c r="C40" i="20"/>
  <c r="D84" i="20"/>
  <c r="E84" i="20" s="1"/>
  <c r="F84" i="20" s="1"/>
  <c r="G84" i="20" s="1"/>
  <c r="H84" i="20" s="1"/>
  <c r="I84" i="20" s="1"/>
  <c r="J84" i="20" s="1"/>
  <c r="K84" i="20" s="1"/>
  <c r="L84" i="20" s="1"/>
  <c r="M84" i="20" s="1"/>
  <c r="N84" i="20" s="1"/>
  <c r="O84" i="20" s="1"/>
  <c r="P84" i="20" s="1"/>
  <c r="Q84" i="20" s="1"/>
  <c r="R84" i="20" s="1"/>
  <c r="S84" i="20" s="1"/>
  <c r="T84" i="20" s="1"/>
  <c r="U84" i="20" s="1"/>
  <c r="V84" i="20" s="1"/>
  <c r="W84" i="20" s="1"/>
  <c r="X84" i="20" s="1"/>
  <c r="Y84" i="20" s="1"/>
  <c r="Z84" i="20" s="1"/>
  <c r="AA84" i="20" s="1"/>
  <c r="AB84" i="20" s="1"/>
  <c r="AC84" i="20" s="1"/>
  <c r="AD84" i="20" s="1"/>
  <c r="AE84" i="20" s="1"/>
  <c r="AF84" i="20" s="1"/>
  <c r="AG84" i="20" s="1"/>
  <c r="AH84" i="20" s="1"/>
  <c r="AI84" i="20" s="1"/>
  <c r="AJ84" i="20" s="1"/>
  <c r="AK84" i="20" s="1"/>
  <c r="AL84" i="20" s="1"/>
  <c r="AM84" i="20" s="1"/>
  <c r="AN84" i="20" s="1"/>
  <c r="AO84" i="20" s="1"/>
  <c r="AP84" i="20" s="1"/>
  <c r="C85" i="20"/>
  <c r="D93" i="20"/>
  <c r="E93" i="20" s="1"/>
  <c r="F93" i="20" s="1"/>
  <c r="G93" i="20" s="1"/>
  <c r="H93" i="20" s="1"/>
  <c r="I93" i="20" s="1"/>
  <c r="J93" i="20" s="1"/>
  <c r="K93" i="20" s="1"/>
  <c r="L93" i="20" s="1"/>
  <c r="M93" i="20" s="1"/>
  <c r="N93" i="20" s="1"/>
  <c r="O93" i="20" s="1"/>
  <c r="P93" i="20" s="1"/>
  <c r="Q93" i="20" s="1"/>
  <c r="R93" i="20" s="1"/>
  <c r="S93" i="20" s="1"/>
  <c r="T93" i="20" s="1"/>
  <c r="U93" i="20" s="1"/>
  <c r="V93" i="20" s="1"/>
  <c r="W93" i="20" s="1"/>
  <c r="X93" i="20" s="1"/>
  <c r="Y93" i="20" s="1"/>
  <c r="Z93" i="20" s="1"/>
  <c r="AA93" i="20" s="1"/>
  <c r="AB93" i="20" s="1"/>
  <c r="AC93" i="20" s="1"/>
  <c r="AD93" i="20" s="1"/>
  <c r="AE93" i="20" s="1"/>
  <c r="AF93" i="20" s="1"/>
  <c r="AG93" i="20" s="1"/>
  <c r="AH93" i="20" s="1"/>
  <c r="AI93" i="20" s="1"/>
  <c r="AJ93" i="20" s="1"/>
  <c r="AK93" i="20" s="1"/>
  <c r="AL93" i="20" s="1"/>
  <c r="AM93" i="20" s="1"/>
  <c r="AN93" i="20" s="1"/>
  <c r="AO93" i="20" s="1"/>
  <c r="AP93" i="20" s="1"/>
  <c r="C94" i="20"/>
  <c r="D48" i="20"/>
  <c r="E48" i="20" s="1"/>
  <c r="F48" i="20" s="1"/>
  <c r="G48" i="20" s="1"/>
  <c r="H48" i="20" s="1"/>
  <c r="I48" i="20" s="1"/>
  <c r="J48" i="20" s="1"/>
  <c r="K48" i="20" s="1"/>
  <c r="L48" i="20" s="1"/>
  <c r="M48" i="20" s="1"/>
  <c r="N48" i="20" s="1"/>
  <c r="O48" i="20" s="1"/>
  <c r="P48" i="20" s="1"/>
  <c r="Q48" i="20" s="1"/>
  <c r="R48" i="20" s="1"/>
  <c r="S48" i="20" s="1"/>
  <c r="T48" i="20" s="1"/>
  <c r="U48" i="20" s="1"/>
  <c r="V48" i="20" s="1"/>
  <c r="W48" i="20" s="1"/>
  <c r="X48" i="20" s="1"/>
  <c r="Y48" i="20" s="1"/>
  <c r="Z48" i="20" s="1"/>
  <c r="AA48" i="20" s="1"/>
  <c r="AB48" i="20" s="1"/>
  <c r="AC48" i="20" s="1"/>
  <c r="AD48" i="20" s="1"/>
  <c r="AE48" i="20" s="1"/>
  <c r="AF48" i="20" s="1"/>
  <c r="AG48" i="20" s="1"/>
  <c r="AH48" i="20" s="1"/>
  <c r="AI48" i="20" s="1"/>
  <c r="AJ48" i="20" s="1"/>
  <c r="AK48" i="20" s="1"/>
  <c r="AL48" i="20" s="1"/>
  <c r="AM48" i="20" s="1"/>
  <c r="AN48" i="20" s="1"/>
  <c r="AO48" i="20" s="1"/>
  <c r="AP48" i="20" s="1"/>
  <c r="C49" i="20"/>
  <c r="D75" i="20"/>
  <c r="E75" i="20" s="1"/>
  <c r="F75" i="20" s="1"/>
  <c r="G75" i="20" s="1"/>
  <c r="H75" i="20" s="1"/>
  <c r="I75" i="20" s="1"/>
  <c r="J75" i="20" s="1"/>
  <c r="K75" i="20" s="1"/>
  <c r="L75" i="20" s="1"/>
  <c r="M75" i="20" s="1"/>
  <c r="N75" i="20" s="1"/>
  <c r="O75" i="20" s="1"/>
  <c r="P75" i="20" s="1"/>
  <c r="Q75" i="20" s="1"/>
  <c r="R75" i="20" s="1"/>
  <c r="S75" i="20" s="1"/>
  <c r="T75" i="20" s="1"/>
  <c r="U75" i="20" s="1"/>
  <c r="V75" i="20" s="1"/>
  <c r="W75" i="20" s="1"/>
  <c r="X75" i="20" s="1"/>
  <c r="Y75" i="20" s="1"/>
  <c r="Z75" i="20" s="1"/>
  <c r="AA75" i="20" s="1"/>
  <c r="AB75" i="20" s="1"/>
  <c r="AC75" i="20" s="1"/>
  <c r="AD75" i="20" s="1"/>
  <c r="AE75" i="20" s="1"/>
  <c r="AF75" i="20" s="1"/>
  <c r="AG75" i="20" s="1"/>
  <c r="AH75" i="20" s="1"/>
  <c r="AI75" i="20" s="1"/>
  <c r="AJ75" i="20" s="1"/>
  <c r="AK75" i="20" s="1"/>
  <c r="AL75" i="20" s="1"/>
  <c r="AM75" i="20" s="1"/>
  <c r="AN75" i="20" s="1"/>
  <c r="AO75" i="20" s="1"/>
  <c r="AP75" i="20" s="1"/>
  <c r="C76" i="20"/>
  <c r="D101" i="24"/>
  <c r="C13" i="20"/>
  <c r="C102" i="23"/>
  <c r="C102" i="8"/>
  <c r="C102" i="24"/>
  <c r="D12" i="20"/>
  <c r="C102" i="22"/>
  <c r="C102" i="21"/>
  <c r="F20" i="20"/>
  <c r="E101" i="24"/>
  <c r="E101" i="21"/>
  <c r="E101" i="8"/>
  <c r="E101" i="22"/>
  <c r="E101" i="23"/>
  <c r="F19" i="20"/>
  <c r="E100" i="22"/>
  <c r="E100" i="24"/>
  <c r="E100" i="23"/>
  <c r="E100" i="21"/>
  <c r="E100" i="8"/>
  <c r="AD97" i="22"/>
  <c r="AD97" i="23"/>
  <c r="G98" i="22"/>
  <c r="G98" i="23"/>
  <c r="H8" i="20"/>
  <c r="H98" i="24" s="1"/>
  <c r="G98" i="21"/>
  <c r="G98" i="8"/>
  <c r="AD10" i="20"/>
  <c r="AE7" i="20"/>
  <c r="AE97" i="24" s="1"/>
  <c r="AD97" i="21"/>
  <c r="AD97" i="8"/>
  <c r="AD11" i="20"/>
  <c r="C67" i="14" l="1"/>
  <c r="N67" i="14" s="1"/>
  <c r="C67" i="9"/>
  <c r="N67" i="9" s="1"/>
  <c r="C58" i="14"/>
  <c r="N58" i="14" s="1"/>
  <c r="C58" i="9"/>
  <c r="N58" i="9" s="1"/>
  <c r="C13" i="14"/>
  <c r="N13" i="14" s="1"/>
  <c r="C13" i="9"/>
  <c r="N13" i="9" s="1"/>
  <c r="C49" i="14"/>
  <c r="N49" i="14" s="1"/>
  <c r="C49" i="9"/>
  <c r="N49" i="9" s="1"/>
  <c r="C85" i="14"/>
  <c r="N85" i="14" s="1"/>
  <c r="C85" i="9"/>
  <c r="N85" i="9" s="1"/>
  <c r="C22" i="14"/>
  <c r="N22" i="14" s="1"/>
  <c r="C22" i="9"/>
  <c r="N22" i="9" s="1"/>
  <c r="C31" i="14"/>
  <c r="N31" i="14" s="1"/>
  <c r="C31" i="9"/>
  <c r="N31" i="9" s="1"/>
  <c r="C76" i="14"/>
  <c r="N76" i="14" s="1"/>
  <c r="C76" i="9"/>
  <c r="N76" i="9" s="1"/>
  <c r="C94" i="14"/>
  <c r="N94" i="14" s="1"/>
  <c r="C94" i="9"/>
  <c r="N94" i="9" s="1"/>
  <c r="C40" i="14"/>
  <c r="N40" i="14" s="1"/>
  <c r="C40" i="9"/>
  <c r="N40" i="9" s="1"/>
  <c r="D76" i="20"/>
  <c r="E76" i="20" s="1"/>
  <c r="F76" i="20" s="1"/>
  <c r="G76" i="20" s="1"/>
  <c r="H76" i="20" s="1"/>
  <c r="I76" i="20" s="1"/>
  <c r="J76" i="20" s="1"/>
  <c r="K76" i="20" s="1"/>
  <c r="L76" i="20" s="1"/>
  <c r="M76" i="20" s="1"/>
  <c r="N76" i="20" s="1"/>
  <c r="O76" i="20" s="1"/>
  <c r="P76" i="20" s="1"/>
  <c r="Q76" i="20" s="1"/>
  <c r="R76" i="20" s="1"/>
  <c r="S76" i="20" s="1"/>
  <c r="T76" i="20" s="1"/>
  <c r="U76" i="20" s="1"/>
  <c r="V76" i="20" s="1"/>
  <c r="W76" i="20" s="1"/>
  <c r="X76" i="20" s="1"/>
  <c r="Y76" i="20" s="1"/>
  <c r="Z76" i="20" s="1"/>
  <c r="AA76" i="20" s="1"/>
  <c r="AB76" i="20" s="1"/>
  <c r="AC76" i="20" s="1"/>
  <c r="AD76" i="20" s="1"/>
  <c r="AE76" i="20" s="1"/>
  <c r="AF76" i="20" s="1"/>
  <c r="AG76" i="20" s="1"/>
  <c r="AH76" i="20" s="1"/>
  <c r="AI76" i="20" s="1"/>
  <c r="AJ76" i="20" s="1"/>
  <c r="AK76" i="20" s="1"/>
  <c r="AL76" i="20" s="1"/>
  <c r="AM76" i="20" s="1"/>
  <c r="AN76" i="20" s="1"/>
  <c r="AO76" i="20" s="1"/>
  <c r="AP76" i="20" s="1"/>
  <c r="C77" i="20"/>
  <c r="D94" i="20"/>
  <c r="E94" i="20" s="1"/>
  <c r="F94" i="20" s="1"/>
  <c r="G94" i="20" s="1"/>
  <c r="H94" i="20" s="1"/>
  <c r="I94" i="20" s="1"/>
  <c r="J94" i="20" s="1"/>
  <c r="K94" i="20" s="1"/>
  <c r="L94" i="20" s="1"/>
  <c r="M94" i="20" s="1"/>
  <c r="N94" i="20" s="1"/>
  <c r="O94" i="20" s="1"/>
  <c r="P94" i="20" s="1"/>
  <c r="Q94" i="20" s="1"/>
  <c r="R94" i="20" s="1"/>
  <c r="S94" i="20" s="1"/>
  <c r="T94" i="20" s="1"/>
  <c r="U94" i="20" s="1"/>
  <c r="V94" i="20" s="1"/>
  <c r="W94" i="20" s="1"/>
  <c r="X94" i="20" s="1"/>
  <c r="Y94" i="20" s="1"/>
  <c r="Z94" i="20" s="1"/>
  <c r="AA94" i="20" s="1"/>
  <c r="AB94" i="20" s="1"/>
  <c r="AC94" i="20" s="1"/>
  <c r="AD94" i="20" s="1"/>
  <c r="AE94" i="20" s="1"/>
  <c r="AF94" i="20" s="1"/>
  <c r="AG94" i="20" s="1"/>
  <c r="AH94" i="20" s="1"/>
  <c r="AI94" i="20" s="1"/>
  <c r="AJ94" i="20" s="1"/>
  <c r="AK94" i="20" s="1"/>
  <c r="AL94" i="20" s="1"/>
  <c r="AM94" i="20" s="1"/>
  <c r="AN94" i="20" s="1"/>
  <c r="AO94" i="20" s="1"/>
  <c r="AP94" i="20" s="1"/>
  <c r="C95" i="20"/>
  <c r="D40" i="20"/>
  <c r="E40" i="20" s="1"/>
  <c r="F40" i="20" s="1"/>
  <c r="G40" i="20" s="1"/>
  <c r="H40" i="20" s="1"/>
  <c r="I40" i="20" s="1"/>
  <c r="J40" i="20" s="1"/>
  <c r="K40" i="20" s="1"/>
  <c r="L40" i="20" s="1"/>
  <c r="M40" i="20" s="1"/>
  <c r="N40" i="20" s="1"/>
  <c r="O40" i="20" s="1"/>
  <c r="P40" i="20" s="1"/>
  <c r="Q40" i="20" s="1"/>
  <c r="R40" i="20" s="1"/>
  <c r="S40" i="20" s="1"/>
  <c r="T40" i="20" s="1"/>
  <c r="U40" i="20" s="1"/>
  <c r="V40" i="20" s="1"/>
  <c r="W40" i="20" s="1"/>
  <c r="X40" i="20" s="1"/>
  <c r="Y40" i="20" s="1"/>
  <c r="Z40" i="20" s="1"/>
  <c r="AA40" i="20" s="1"/>
  <c r="AB40" i="20" s="1"/>
  <c r="AC40" i="20" s="1"/>
  <c r="AD40" i="20" s="1"/>
  <c r="AE40" i="20" s="1"/>
  <c r="AF40" i="20" s="1"/>
  <c r="AG40" i="20" s="1"/>
  <c r="AH40" i="20" s="1"/>
  <c r="AI40" i="20" s="1"/>
  <c r="AJ40" i="20" s="1"/>
  <c r="AK40" i="20" s="1"/>
  <c r="AL40" i="20" s="1"/>
  <c r="AM40" i="20" s="1"/>
  <c r="AN40" i="20" s="1"/>
  <c r="AO40" i="20" s="1"/>
  <c r="AP40" i="20" s="1"/>
  <c r="C41" i="20"/>
  <c r="D22" i="20"/>
  <c r="E22" i="20" s="1"/>
  <c r="F22" i="20" s="1"/>
  <c r="G22" i="20" s="1"/>
  <c r="H22" i="20" s="1"/>
  <c r="I22" i="20" s="1"/>
  <c r="J22" i="20" s="1"/>
  <c r="K22" i="20" s="1"/>
  <c r="L22" i="20" s="1"/>
  <c r="M22" i="20" s="1"/>
  <c r="N22" i="20" s="1"/>
  <c r="O22" i="20" s="1"/>
  <c r="P22" i="20" s="1"/>
  <c r="Q22" i="20" s="1"/>
  <c r="R22" i="20" s="1"/>
  <c r="S22" i="20" s="1"/>
  <c r="T22" i="20" s="1"/>
  <c r="U22" i="20" s="1"/>
  <c r="V22" i="20" s="1"/>
  <c r="W22" i="20" s="1"/>
  <c r="X22" i="20" s="1"/>
  <c r="Y22" i="20" s="1"/>
  <c r="Z22" i="20" s="1"/>
  <c r="AA22" i="20" s="1"/>
  <c r="AB22" i="20" s="1"/>
  <c r="AC22" i="20" s="1"/>
  <c r="AD22" i="20" s="1"/>
  <c r="AE22" i="20" s="1"/>
  <c r="AF22" i="20" s="1"/>
  <c r="AG22" i="20" s="1"/>
  <c r="AH22" i="20" s="1"/>
  <c r="AI22" i="20" s="1"/>
  <c r="AJ22" i="20" s="1"/>
  <c r="AK22" i="20" s="1"/>
  <c r="AL22" i="20" s="1"/>
  <c r="AM22" i="20" s="1"/>
  <c r="AN22" i="20" s="1"/>
  <c r="AO22" i="20" s="1"/>
  <c r="AP22" i="20" s="1"/>
  <c r="C23" i="20"/>
  <c r="D31" i="20"/>
  <c r="E31" i="20" s="1"/>
  <c r="F31" i="20" s="1"/>
  <c r="G31" i="20" s="1"/>
  <c r="H31" i="20" s="1"/>
  <c r="I31" i="20" s="1"/>
  <c r="J31" i="20" s="1"/>
  <c r="K31" i="20" s="1"/>
  <c r="L31" i="20" s="1"/>
  <c r="M31" i="20" s="1"/>
  <c r="N31" i="20" s="1"/>
  <c r="O31" i="20" s="1"/>
  <c r="P31" i="20" s="1"/>
  <c r="Q31" i="20" s="1"/>
  <c r="R31" i="20" s="1"/>
  <c r="S31" i="20" s="1"/>
  <c r="T31" i="20" s="1"/>
  <c r="U31" i="20" s="1"/>
  <c r="V31" i="20" s="1"/>
  <c r="W31" i="20" s="1"/>
  <c r="X31" i="20" s="1"/>
  <c r="Y31" i="20" s="1"/>
  <c r="Z31" i="20" s="1"/>
  <c r="AA31" i="20" s="1"/>
  <c r="AB31" i="20" s="1"/>
  <c r="AC31" i="20" s="1"/>
  <c r="AD31" i="20" s="1"/>
  <c r="AE31" i="20" s="1"/>
  <c r="AF31" i="20" s="1"/>
  <c r="AG31" i="20" s="1"/>
  <c r="AH31" i="20" s="1"/>
  <c r="AI31" i="20" s="1"/>
  <c r="AJ31" i="20" s="1"/>
  <c r="AK31" i="20" s="1"/>
  <c r="AL31" i="20" s="1"/>
  <c r="AM31" i="20" s="1"/>
  <c r="AN31" i="20" s="1"/>
  <c r="AO31" i="20" s="1"/>
  <c r="AP31" i="20" s="1"/>
  <c r="C32" i="20"/>
  <c r="D102" i="24"/>
  <c r="E12" i="20"/>
  <c r="D102" i="22"/>
  <c r="D102" i="21"/>
  <c r="D102" i="23"/>
  <c r="D102" i="8"/>
  <c r="C14" i="20"/>
  <c r="C103" i="23"/>
  <c r="C103" i="24"/>
  <c r="D13" i="20"/>
  <c r="C103" i="22"/>
  <c r="C103" i="21"/>
  <c r="C103" i="8"/>
  <c r="D49" i="20"/>
  <c r="E49" i="20" s="1"/>
  <c r="F49" i="20" s="1"/>
  <c r="G49" i="20" s="1"/>
  <c r="H49" i="20" s="1"/>
  <c r="I49" i="20" s="1"/>
  <c r="J49" i="20" s="1"/>
  <c r="K49" i="20" s="1"/>
  <c r="L49" i="20" s="1"/>
  <c r="M49" i="20" s="1"/>
  <c r="N49" i="20" s="1"/>
  <c r="O49" i="20" s="1"/>
  <c r="P49" i="20" s="1"/>
  <c r="Q49" i="20" s="1"/>
  <c r="R49" i="20" s="1"/>
  <c r="S49" i="20" s="1"/>
  <c r="T49" i="20" s="1"/>
  <c r="U49" i="20" s="1"/>
  <c r="V49" i="20" s="1"/>
  <c r="W49" i="20" s="1"/>
  <c r="X49" i="20" s="1"/>
  <c r="Y49" i="20" s="1"/>
  <c r="Z49" i="20" s="1"/>
  <c r="AA49" i="20" s="1"/>
  <c r="AB49" i="20" s="1"/>
  <c r="AC49" i="20" s="1"/>
  <c r="AD49" i="20" s="1"/>
  <c r="AE49" i="20" s="1"/>
  <c r="AF49" i="20" s="1"/>
  <c r="AG49" i="20" s="1"/>
  <c r="AH49" i="20" s="1"/>
  <c r="AI49" i="20" s="1"/>
  <c r="AJ49" i="20" s="1"/>
  <c r="AK49" i="20" s="1"/>
  <c r="AL49" i="20" s="1"/>
  <c r="AM49" i="20" s="1"/>
  <c r="AN49" i="20" s="1"/>
  <c r="AO49" i="20" s="1"/>
  <c r="AP49" i="20" s="1"/>
  <c r="C50" i="20"/>
  <c r="D85" i="20"/>
  <c r="E85" i="20" s="1"/>
  <c r="F85" i="20" s="1"/>
  <c r="G85" i="20" s="1"/>
  <c r="H85" i="20" s="1"/>
  <c r="I85" i="20" s="1"/>
  <c r="J85" i="20" s="1"/>
  <c r="K85" i="20" s="1"/>
  <c r="L85" i="20" s="1"/>
  <c r="M85" i="20" s="1"/>
  <c r="N85" i="20" s="1"/>
  <c r="O85" i="20" s="1"/>
  <c r="P85" i="20" s="1"/>
  <c r="Q85" i="20" s="1"/>
  <c r="R85" i="20" s="1"/>
  <c r="S85" i="20" s="1"/>
  <c r="T85" i="20" s="1"/>
  <c r="U85" i="20" s="1"/>
  <c r="V85" i="20" s="1"/>
  <c r="W85" i="20" s="1"/>
  <c r="X85" i="20" s="1"/>
  <c r="Y85" i="20" s="1"/>
  <c r="Z85" i="20" s="1"/>
  <c r="AA85" i="20" s="1"/>
  <c r="AB85" i="20" s="1"/>
  <c r="AC85" i="20" s="1"/>
  <c r="AD85" i="20" s="1"/>
  <c r="AE85" i="20" s="1"/>
  <c r="AF85" i="20" s="1"/>
  <c r="AG85" i="20" s="1"/>
  <c r="AH85" i="20" s="1"/>
  <c r="AI85" i="20" s="1"/>
  <c r="AJ85" i="20" s="1"/>
  <c r="AK85" i="20" s="1"/>
  <c r="AL85" i="20" s="1"/>
  <c r="AM85" i="20" s="1"/>
  <c r="AN85" i="20" s="1"/>
  <c r="AO85" i="20" s="1"/>
  <c r="AP85" i="20" s="1"/>
  <c r="C86" i="20"/>
  <c r="D67" i="20"/>
  <c r="E67" i="20" s="1"/>
  <c r="F67" i="20" s="1"/>
  <c r="G67" i="20" s="1"/>
  <c r="H67" i="20" s="1"/>
  <c r="I67" i="20" s="1"/>
  <c r="J67" i="20" s="1"/>
  <c r="K67" i="20" s="1"/>
  <c r="L67" i="20" s="1"/>
  <c r="M67" i="20" s="1"/>
  <c r="N67" i="20" s="1"/>
  <c r="O67" i="20" s="1"/>
  <c r="P67" i="20" s="1"/>
  <c r="Q67" i="20" s="1"/>
  <c r="R67" i="20" s="1"/>
  <c r="S67" i="20" s="1"/>
  <c r="T67" i="20" s="1"/>
  <c r="U67" i="20" s="1"/>
  <c r="V67" i="20" s="1"/>
  <c r="W67" i="20" s="1"/>
  <c r="X67" i="20" s="1"/>
  <c r="Y67" i="20" s="1"/>
  <c r="Z67" i="20" s="1"/>
  <c r="AA67" i="20" s="1"/>
  <c r="AB67" i="20" s="1"/>
  <c r="AC67" i="20" s="1"/>
  <c r="AD67" i="20" s="1"/>
  <c r="AE67" i="20" s="1"/>
  <c r="AF67" i="20" s="1"/>
  <c r="AG67" i="20" s="1"/>
  <c r="AH67" i="20" s="1"/>
  <c r="AI67" i="20" s="1"/>
  <c r="AJ67" i="20" s="1"/>
  <c r="AK67" i="20" s="1"/>
  <c r="AL67" i="20" s="1"/>
  <c r="AM67" i="20" s="1"/>
  <c r="AN67" i="20" s="1"/>
  <c r="AO67" i="20" s="1"/>
  <c r="AP67" i="20" s="1"/>
  <c r="C68" i="20"/>
  <c r="D58" i="20"/>
  <c r="E58" i="20" s="1"/>
  <c r="F58" i="20" s="1"/>
  <c r="G58" i="20" s="1"/>
  <c r="H58" i="20" s="1"/>
  <c r="I58" i="20" s="1"/>
  <c r="J58" i="20" s="1"/>
  <c r="K58" i="20" s="1"/>
  <c r="L58" i="20" s="1"/>
  <c r="M58" i="20" s="1"/>
  <c r="N58" i="20" s="1"/>
  <c r="O58" i="20" s="1"/>
  <c r="P58" i="20" s="1"/>
  <c r="Q58" i="20" s="1"/>
  <c r="R58" i="20" s="1"/>
  <c r="S58" i="20" s="1"/>
  <c r="T58" i="20" s="1"/>
  <c r="U58" i="20" s="1"/>
  <c r="V58" i="20" s="1"/>
  <c r="W58" i="20" s="1"/>
  <c r="X58" i="20" s="1"/>
  <c r="Y58" i="20" s="1"/>
  <c r="Z58" i="20" s="1"/>
  <c r="AA58" i="20" s="1"/>
  <c r="AB58" i="20" s="1"/>
  <c r="AC58" i="20" s="1"/>
  <c r="AD58" i="20" s="1"/>
  <c r="AE58" i="20" s="1"/>
  <c r="AF58" i="20" s="1"/>
  <c r="AG58" i="20" s="1"/>
  <c r="AH58" i="20" s="1"/>
  <c r="AI58" i="20" s="1"/>
  <c r="AJ58" i="20" s="1"/>
  <c r="AK58" i="20" s="1"/>
  <c r="AL58" i="20" s="1"/>
  <c r="AM58" i="20" s="1"/>
  <c r="AN58" i="20" s="1"/>
  <c r="AO58" i="20" s="1"/>
  <c r="AP58" i="20" s="1"/>
  <c r="C59" i="20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H99" i="24"/>
  <c r="H99" i="22"/>
  <c r="H99" i="8"/>
  <c r="H99" i="23"/>
  <c r="I9" i="20"/>
  <c r="H99" i="21"/>
  <c r="G20" i="20"/>
  <c r="F101" i="24"/>
  <c r="F101" i="22"/>
  <c r="F101" i="23"/>
  <c r="F101" i="21"/>
  <c r="F101" i="8"/>
  <c r="G19" i="20"/>
  <c r="F100" i="8"/>
  <c r="F100" i="24"/>
  <c r="F100" i="22"/>
  <c r="F100" i="23"/>
  <c r="F100" i="21"/>
  <c r="H98" i="22"/>
  <c r="H98" i="23"/>
  <c r="AE97" i="22"/>
  <c r="AE97" i="23"/>
  <c r="AE11" i="20"/>
  <c r="AE10" i="20"/>
  <c r="AF7" i="20"/>
  <c r="AE97" i="21"/>
  <c r="AE97" i="8"/>
  <c r="I8" i="20"/>
  <c r="I98" i="24" s="1"/>
  <c r="H98" i="21"/>
  <c r="H98" i="8"/>
  <c r="D59" i="20" l="1"/>
  <c r="E59" i="20" s="1"/>
  <c r="F59" i="20" s="1"/>
  <c r="G59" i="20" s="1"/>
  <c r="H59" i="20" s="1"/>
  <c r="I59" i="20" s="1"/>
  <c r="J59" i="20" s="1"/>
  <c r="K59" i="20" s="1"/>
  <c r="L59" i="20" s="1"/>
  <c r="M59" i="20" s="1"/>
  <c r="N59" i="20" s="1"/>
  <c r="O59" i="20" s="1"/>
  <c r="P59" i="20" s="1"/>
  <c r="Q59" i="20" s="1"/>
  <c r="R59" i="20" s="1"/>
  <c r="S59" i="20" s="1"/>
  <c r="T59" i="20" s="1"/>
  <c r="U59" i="20" s="1"/>
  <c r="V59" i="20" s="1"/>
  <c r="W59" i="20" s="1"/>
  <c r="X59" i="20" s="1"/>
  <c r="Y59" i="20" s="1"/>
  <c r="Z59" i="20" s="1"/>
  <c r="AA59" i="20" s="1"/>
  <c r="AB59" i="20" s="1"/>
  <c r="AC59" i="20" s="1"/>
  <c r="AD59" i="20" s="1"/>
  <c r="AE59" i="20" s="1"/>
  <c r="AF59" i="20" s="1"/>
  <c r="AG59" i="20" s="1"/>
  <c r="AH59" i="20" s="1"/>
  <c r="AI59" i="20" s="1"/>
  <c r="AJ59" i="20" s="1"/>
  <c r="AK59" i="20" s="1"/>
  <c r="AL59" i="20" s="1"/>
  <c r="AM59" i="20" s="1"/>
  <c r="AN59" i="20" s="1"/>
  <c r="AO59" i="20" s="1"/>
  <c r="AP59" i="20" s="1"/>
  <c r="C59" i="14"/>
  <c r="N59" i="14" s="1"/>
  <c r="C59" i="9"/>
  <c r="N59" i="9" s="1"/>
  <c r="D86" i="20"/>
  <c r="E86" i="20" s="1"/>
  <c r="F86" i="20" s="1"/>
  <c r="G86" i="20" s="1"/>
  <c r="H86" i="20" s="1"/>
  <c r="I86" i="20" s="1"/>
  <c r="J86" i="20" s="1"/>
  <c r="K86" i="20" s="1"/>
  <c r="L86" i="20" s="1"/>
  <c r="M86" i="20" s="1"/>
  <c r="N86" i="20" s="1"/>
  <c r="O86" i="20" s="1"/>
  <c r="P86" i="20" s="1"/>
  <c r="Q86" i="20" s="1"/>
  <c r="R86" i="20" s="1"/>
  <c r="S86" i="20" s="1"/>
  <c r="T86" i="20" s="1"/>
  <c r="U86" i="20" s="1"/>
  <c r="V86" i="20" s="1"/>
  <c r="W86" i="20" s="1"/>
  <c r="X86" i="20" s="1"/>
  <c r="Y86" i="20" s="1"/>
  <c r="Z86" i="20" s="1"/>
  <c r="AA86" i="20" s="1"/>
  <c r="AB86" i="20" s="1"/>
  <c r="AC86" i="20" s="1"/>
  <c r="AD86" i="20" s="1"/>
  <c r="AE86" i="20" s="1"/>
  <c r="AF86" i="20" s="1"/>
  <c r="AG86" i="20" s="1"/>
  <c r="AH86" i="20" s="1"/>
  <c r="AI86" i="20" s="1"/>
  <c r="AJ86" i="20" s="1"/>
  <c r="AK86" i="20" s="1"/>
  <c r="AL86" i="20" s="1"/>
  <c r="AM86" i="20" s="1"/>
  <c r="AN86" i="20" s="1"/>
  <c r="AO86" i="20" s="1"/>
  <c r="AP86" i="20" s="1"/>
  <c r="C86" i="14"/>
  <c r="N86" i="14" s="1"/>
  <c r="C86" i="9"/>
  <c r="N86" i="9" s="1"/>
  <c r="AF97" i="24"/>
  <c r="AG7" i="20"/>
  <c r="D32" i="20"/>
  <c r="E32" i="20" s="1"/>
  <c r="F32" i="20" s="1"/>
  <c r="G32" i="20" s="1"/>
  <c r="H32" i="20" s="1"/>
  <c r="I32" i="20" s="1"/>
  <c r="J32" i="20" s="1"/>
  <c r="K32" i="20" s="1"/>
  <c r="L32" i="20" s="1"/>
  <c r="M32" i="20" s="1"/>
  <c r="N32" i="20" s="1"/>
  <c r="O32" i="20" s="1"/>
  <c r="P32" i="20" s="1"/>
  <c r="Q32" i="20" s="1"/>
  <c r="R32" i="20" s="1"/>
  <c r="S32" i="20" s="1"/>
  <c r="T32" i="20" s="1"/>
  <c r="U32" i="20" s="1"/>
  <c r="V32" i="20" s="1"/>
  <c r="W32" i="20" s="1"/>
  <c r="X32" i="20" s="1"/>
  <c r="Y32" i="20" s="1"/>
  <c r="Z32" i="20" s="1"/>
  <c r="AA32" i="20" s="1"/>
  <c r="AB32" i="20" s="1"/>
  <c r="AC32" i="20" s="1"/>
  <c r="AD32" i="20" s="1"/>
  <c r="AE32" i="20" s="1"/>
  <c r="AF32" i="20" s="1"/>
  <c r="AG32" i="20" s="1"/>
  <c r="AH32" i="20" s="1"/>
  <c r="AI32" i="20" s="1"/>
  <c r="AJ32" i="20" s="1"/>
  <c r="AK32" i="20" s="1"/>
  <c r="AL32" i="20" s="1"/>
  <c r="AM32" i="20" s="1"/>
  <c r="AN32" i="20" s="1"/>
  <c r="AO32" i="20" s="1"/>
  <c r="AP32" i="20" s="1"/>
  <c r="C32" i="14"/>
  <c r="N32" i="14" s="1"/>
  <c r="C32" i="9"/>
  <c r="N32" i="9" s="1"/>
  <c r="D41" i="20"/>
  <c r="E41" i="20" s="1"/>
  <c r="F41" i="20" s="1"/>
  <c r="G41" i="20" s="1"/>
  <c r="H41" i="20" s="1"/>
  <c r="I41" i="20" s="1"/>
  <c r="J41" i="20" s="1"/>
  <c r="K41" i="20" s="1"/>
  <c r="L41" i="20" s="1"/>
  <c r="M41" i="20" s="1"/>
  <c r="N41" i="20" s="1"/>
  <c r="O41" i="20" s="1"/>
  <c r="P41" i="20" s="1"/>
  <c r="Q41" i="20" s="1"/>
  <c r="R41" i="20" s="1"/>
  <c r="S41" i="20" s="1"/>
  <c r="T41" i="20" s="1"/>
  <c r="U41" i="20" s="1"/>
  <c r="V41" i="20" s="1"/>
  <c r="W41" i="20" s="1"/>
  <c r="X41" i="20" s="1"/>
  <c r="Y41" i="20" s="1"/>
  <c r="Z41" i="20" s="1"/>
  <c r="AA41" i="20" s="1"/>
  <c r="AB41" i="20" s="1"/>
  <c r="AC41" i="20" s="1"/>
  <c r="AD41" i="20" s="1"/>
  <c r="AE41" i="20" s="1"/>
  <c r="AF41" i="20" s="1"/>
  <c r="AG41" i="20" s="1"/>
  <c r="AH41" i="20" s="1"/>
  <c r="AI41" i="20" s="1"/>
  <c r="AJ41" i="20" s="1"/>
  <c r="AK41" i="20" s="1"/>
  <c r="AL41" i="20" s="1"/>
  <c r="AM41" i="20" s="1"/>
  <c r="AN41" i="20" s="1"/>
  <c r="AO41" i="20" s="1"/>
  <c r="AP41" i="20" s="1"/>
  <c r="C41" i="14"/>
  <c r="N41" i="14" s="1"/>
  <c r="C41" i="9"/>
  <c r="N41" i="9" s="1"/>
  <c r="D77" i="20"/>
  <c r="E77" i="20" s="1"/>
  <c r="F77" i="20" s="1"/>
  <c r="G77" i="20" s="1"/>
  <c r="H77" i="20" s="1"/>
  <c r="I77" i="20" s="1"/>
  <c r="J77" i="20" s="1"/>
  <c r="K77" i="20" s="1"/>
  <c r="L77" i="20" s="1"/>
  <c r="M77" i="20" s="1"/>
  <c r="N77" i="20" s="1"/>
  <c r="O77" i="20" s="1"/>
  <c r="P77" i="20" s="1"/>
  <c r="Q77" i="20" s="1"/>
  <c r="R77" i="20" s="1"/>
  <c r="S77" i="20" s="1"/>
  <c r="T77" i="20" s="1"/>
  <c r="U77" i="20" s="1"/>
  <c r="V77" i="20" s="1"/>
  <c r="W77" i="20" s="1"/>
  <c r="X77" i="20" s="1"/>
  <c r="Y77" i="20" s="1"/>
  <c r="Z77" i="20" s="1"/>
  <c r="AA77" i="20" s="1"/>
  <c r="AB77" i="20" s="1"/>
  <c r="AC77" i="20" s="1"/>
  <c r="AD77" i="20" s="1"/>
  <c r="AE77" i="20" s="1"/>
  <c r="AF77" i="20" s="1"/>
  <c r="AG77" i="20" s="1"/>
  <c r="AH77" i="20" s="1"/>
  <c r="AI77" i="20" s="1"/>
  <c r="AJ77" i="20" s="1"/>
  <c r="AK77" i="20" s="1"/>
  <c r="AL77" i="20" s="1"/>
  <c r="AM77" i="20" s="1"/>
  <c r="AN77" i="20" s="1"/>
  <c r="AO77" i="20" s="1"/>
  <c r="AP77" i="20" s="1"/>
  <c r="C77" i="14"/>
  <c r="N77" i="14" s="1"/>
  <c r="C77" i="9"/>
  <c r="N77" i="9" s="1"/>
  <c r="D68" i="20"/>
  <c r="E68" i="20" s="1"/>
  <c r="F68" i="20" s="1"/>
  <c r="G68" i="20" s="1"/>
  <c r="H68" i="20" s="1"/>
  <c r="I68" i="20" s="1"/>
  <c r="J68" i="20" s="1"/>
  <c r="K68" i="20" s="1"/>
  <c r="L68" i="20" s="1"/>
  <c r="M68" i="20" s="1"/>
  <c r="N68" i="20" s="1"/>
  <c r="O68" i="20" s="1"/>
  <c r="P68" i="20" s="1"/>
  <c r="Q68" i="20" s="1"/>
  <c r="R68" i="20" s="1"/>
  <c r="S68" i="20" s="1"/>
  <c r="T68" i="20" s="1"/>
  <c r="U68" i="20" s="1"/>
  <c r="V68" i="20" s="1"/>
  <c r="W68" i="20" s="1"/>
  <c r="X68" i="20" s="1"/>
  <c r="Y68" i="20" s="1"/>
  <c r="Z68" i="20" s="1"/>
  <c r="AA68" i="20" s="1"/>
  <c r="AB68" i="20" s="1"/>
  <c r="AC68" i="20" s="1"/>
  <c r="AD68" i="20" s="1"/>
  <c r="AE68" i="20" s="1"/>
  <c r="AF68" i="20" s="1"/>
  <c r="AG68" i="20" s="1"/>
  <c r="AH68" i="20" s="1"/>
  <c r="AI68" i="20" s="1"/>
  <c r="AJ68" i="20" s="1"/>
  <c r="AK68" i="20" s="1"/>
  <c r="AL68" i="20" s="1"/>
  <c r="AM68" i="20" s="1"/>
  <c r="AN68" i="20" s="1"/>
  <c r="AO68" i="20" s="1"/>
  <c r="AP68" i="20" s="1"/>
  <c r="C68" i="14"/>
  <c r="N68" i="14" s="1"/>
  <c r="C68" i="9"/>
  <c r="N68" i="9" s="1"/>
  <c r="D50" i="20"/>
  <c r="E50" i="20" s="1"/>
  <c r="F50" i="20" s="1"/>
  <c r="G50" i="20" s="1"/>
  <c r="H50" i="20" s="1"/>
  <c r="I50" i="20" s="1"/>
  <c r="J50" i="20" s="1"/>
  <c r="K50" i="20" s="1"/>
  <c r="L50" i="20" s="1"/>
  <c r="M50" i="20" s="1"/>
  <c r="N50" i="20" s="1"/>
  <c r="O50" i="20" s="1"/>
  <c r="P50" i="20" s="1"/>
  <c r="Q50" i="20" s="1"/>
  <c r="R50" i="20" s="1"/>
  <c r="S50" i="20" s="1"/>
  <c r="T50" i="20" s="1"/>
  <c r="U50" i="20" s="1"/>
  <c r="V50" i="20" s="1"/>
  <c r="W50" i="20" s="1"/>
  <c r="X50" i="20" s="1"/>
  <c r="Y50" i="20" s="1"/>
  <c r="Z50" i="20" s="1"/>
  <c r="AA50" i="20" s="1"/>
  <c r="AB50" i="20" s="1"/>
  <c r="AC50" i="20" s="1"/>
  <c r="AD50" i="20" s="1"/>
  <c r="AE50" i="20" s="1"/>
  <c r="AF50" i="20" s="1"/>
  <c r="AG50" i="20" s="1"/>
  <c r="AH50" i="20" s="1"/>
  <c r="AI50" i="20" s="1"/>
  <c r="AJ50" i="20" s="1"/>
  <c r="AK50" i="20" s="1"/>
  <c r="AL50" i="20" s="1"/>
  <c r="AM50" i="20" s="1"/>
  <c r="AN50" i="20" s="1"/>
  <c r="AO50" i="20" s="1"/>
  <c r="AP50" i="20" s="1"/>
  <c r="C50" i="14"/>
  <c r="N50" i="14" s="1"/>
  <c r="C50" i="9"/>
  <c r="N50" i="9" s="1"/>
  <c r="C14" i="14"/>
  <c r="N14" i="14" s="1"/>
  <c r="C14" i="9"/>
  <c r="N14" i="9" s="1"/>
  <c r="AG28" i="1"/>
  <c r="AH28" i="1" s="1"/>
  <c r="AI28" i="1" s="1"/>
  <c r="AJ28" i="1" s="1"/>
  <c r="AK28" i="1" s="1"/>
  <c r="AL28" i="1" s="1"/>
  <c r="AM28" i="1" s="1"/>
  <c r="AN28" i="1" s="1"/>
  <c r="AO28" i="1" s="1"/>
  <c r="AP28" i="1" s="1"/>
  <c r="J18" i="1"/>
  <c r="D23" i="20"/>
  <c r="E23" i="20" s="1"/>
  <c r="F23" i="20" s="1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Q23" i="20" s="1"/>
  <c r="R23" i="20" s="1"/>
  <c r="S23" i="20" s="1"/>
  <c r="T23" i="20" s="1"/>
  <c r="U23" i="20" s="1"/>
  <c r="V23" i="20" s="1"/>
  <c r="W23" i="20" s="1"/>
  <c r="X23" i="20" s="1"/>
  <c r="Y23" i="20" s="1"/>
  <c r="Z23" i="20" s="1"/>
  <c r="AA23" i="20" s="1"/>
  <c r="AB23" i="20" s="1"/>
  <c r="AC23" i="20" s="1"/>
  <c r="AD23" i="20" s="1"/>
  <c r="AE23" i="20" s="1"/>
  <c r="AF23" i="20" s="1"/>
  <c r="AG23" i="20" s="1"/>
  <c r="AH23" i="20" s="1"/>
  <c r="AI23" i="20" s="1"/>
  <c r="AJ23" i="20" s="1"/>
  <c r="AK23" i="20" s="1"/>
  <c r="AL23" i="20" s="1"/>
  <c r="AM23" i="20" s="1"/>
  <c r="AN23" i="20" s="1"/>
  <c r="AO23" i="20" s="1"/>
  <c r="AP23" i="20" s="1"/>
  <c r="C23" i="14"/>
  <c r="N23" i="14" s="1"/>
  <c r="C23" i="9"/>
  <c r="N23" i="9" s="1"/>
  <c r="D95" i="20"/>
  <c r="E95" i="20" s="1"/>
  <c r="F95" i="20" s="1"/>
  <c r="G95" i="20" s="1"/>
  <c r="H95" i="20" s="1"/>
  <c r="I95" i="20" s="1"/>
  <c r="J95" i="20" s="1"/>
  <c r="K95" i="20" s="1"/>
  <c r="L95" i="20" s="1"/>
  <c r="M95" i="20" s="1"/>
  <c r="N95" i="20" s="1"/>
  <c r="O95" i="20" s="1"/>
  <c r="P95" i="20" s="1"/>
  <c r="Q95" i="20" s="1"/>
  <c r="R95" i="20" s="1"/>
  <c r="S95" i="20" s="1"/>
  <c r="T95" i="20" s="1"/>
  <c r="U95" i="20" s="1"/>
  <c r="V95" i="20" s="1"/>
  <c r="W95" i="20" s="1"/>
  <c r="X95" i="20" s="1"/>
  <c r="Y95" i="20" s="1"/>
  <c r="Z95" i="20" s="1"/>
  <c r="AA95" i="20" s="1"/>
  <c r="AB95" i="20" s="1"/>
  <c r="AC95" i="20" s="1"/>
  <c r="AD95" i="20" s="1"/>
  <c r="AE95" i="20" s="1"/>
  <c r="AF95" i="20" s="1"/>
  <c r="AG95" i="20" s="1"/>
  <c r="AH95" i="20" s="1"/>
  <c r="AI95" i="20" s="1"/>
  <c r="AJ95" i="20" s="1"/>
  <c r="AK95" i="20" s="1"/>
  <c r="AL95" i="20" s="1"/>
  <c r="AM95" i="20" s="1"/>
  <c r="AN95" i="20" s="1"/>
  <c r="AO95" i="20" s="1"/>
  <c r="AP95" i="20" s="1"/>
  <c r="C95" i="14"/>
  <c r="N95" i="14" s="1"/>
  <c r="C95" i="9"/>
  <c r="N95" i="9" s="1"/>
  <c r="D103" i="24"/>
  <c r="D103" i="22"/>
  <c r="D103" i="8"/>
  <c r="D103" i="23"/>
  <c r="E13" i="20"/>
  <c r="D103" i="21"/>
  <c r="E102" i="24"/>
  <c r="E102" i="8"/>
  <c r="E102" i="22"/>
  <c r="F12" i="20"/>
  <c r="E102" i="23"/>
  <c r="E102" i="21"/>
  <c r="I99" i="24"/>
  <c r="I99" i="22"/>
  <c r="I99" i="23"/>
  <c r="J9" i="20"/>
  <c r="I99" i="21"/>
  <c r="I99" i="8"/>
  <c r="D14" i="20"/>
  <c r="C104" i="22"/>
  <c r="C104" i="21"/>
  <c r="C104" i="24"/>
  <c r="C104" i="23"/>
  <c r="C104" i="8"/>
  <c r="H20" i="20"/>
  <c r="G101" i="21"/>
  <c r="G101" i="24"/>
  <c r="G101" i="8"/>
  <c r="G101" i="22"/>
  <c r="G101" i="23"/>
  <c r="H19" i="20"/>
  <c r="G100" i="24"/>
  <c r="G100" i="8"/>
  <c r="G100" i="22"/>
  <c r="G100" i="23"/>
  <c r="G100" i="21"/>
  <c r="AF97" i="22"/>
  <c r="AF97" i="23"/>
  <c r="I98" i="22"/>
  <c r="I98" i="23"/>
  <c r="AF97" i="21"/>
  <c r="AF97" i="8"/>
  <c r="J8" i="20"/>
  <c r="J98" i="24" s="1"/>
  <c r="I98" i="21"/>
  <c r="I98" i="8"/>
  <c r="AF10" i="20"/>
  <c r="AG10" i="20" s="1"/>
  <c r="AF11" i="20"/>
  <c r="AG11" i="20" s="1"/>
  <c r="N96" i="9" l="1"/>
  <c r="AH11" i="20"/>
  <c r="N96" i="14"/>
  <c r="AG97" i="24"/>
  <c r="AG97" i="23"/>
  <c r="AG97" i="22"/>
  <c r="AG97" i="21"/>
  <c r="AH7" i="20"/>
  <c r="AG97" i="8"/>
  <c r="AH10" i="20"/>
  <c r="J99" i="24"/>
  <c r="J99" i="22"/>
  <c r="J99" i="8"/>
  <c r="J99" i="23"/>
  <c r="K9" i="20"/>
  <c r="J99" i="21"/>
  <c r="D104" i="24"/>
  <c r="D104" i="23"/>
  <c r="E14" i="20"/>
  <c r="D104" i="21"/>
  <c r="D104" i="8"/>
  <c r="D104" i="22"/>
  <c r="F102" i="24"/>
  <c r="F102" i="22"/>
  <c r="F102" i="23"/>
  <c r="G12" i="20"/>
  <c r="F102" i="21"/>
  <c r="F102" i="8"/>
  <c r="E103" i="24"/>
  <c r="E103" i="22"/>
  <c r="E103" i="23"/>
  <c r="F13" i="20"/>
  <c r="E103" i="21"/>
  <c r="E103" i="8"/>
  <c r="I20" i="20"/>
  <c r="H101" i="24"/>
  <c r="H101" i="22"/>
  <c r="H101" i="23"/>
  <c r="H101" i="21"/>
  <c r="H101" i="8"/>
  <c r="I19" i="20"/>
  <c r="H100" i="21"/>
  <c r="H100" i="24"/>
  <c r="H100" i="8"/>
  <c r="H100" i="22"/>
  <c r="H100" i="23"/>
  <c r="J98" i="22"/>
  <c r="J98" i="23"/>
  <c r="K8" i="20"/>
  <c r="K98" i="24" s="1"/>
  <c r="J98" i="21"/>
  <c r="J98" i="8"/>
  <c r="AI11" i="20" l="1"/>
  <c r="AI7" i="20"/>
  <c r="AH97" i="23"/>
  <c r="AH97" i="24"/>
  <c r="AH97" i="21"/>
  <c r="AH97" i="22"/>
  <c r="AH97" i="8"/>
  <c r="AI10" i="20"/>
  <c r="G102" i="24"/>
  <c r="G102" i="22"/>
  <c r="H12" i="20"/>
  <c r="G102" i="23"/>
  <c r="G102" i="21"/>
  <c r="G102" i="8"/>
  <c r="F103" i="24"/>
  <c r="G13" i="20"/>
  <c r="F103" i="22"/>
  <c r="F103" i="21"/>
  <c r="F103" i="23"/>
  <c r="F103" i="8"/>
  <c r="E104" i="24"/>
  <c r="F14" i="20"/>
  <c r="E104" i="21"/>
  <c r="E104" i="22"/>
  <c r="E104" i="8"/>
  <c r="E104" i="23"/>
  <c r="K99" i="24"/>
  <c r="K99" i="22"/>
  <c r="K99" i="21"/>
  <c r="K99" i="23"/>
  <c r="K99" i="8"/>
  <c r="L9" i="20"/>
  <c r="J20" i="20"/>
  <c r="I101" i="21"/>
  <c r="I101" i="24"/>
  <c r="I101" i="8"/>
  <c r="I101" i="22"/>
  <c r="I101" i="23"/>
  <c r="J19" i="20"/>
  <c r="I100" i="24"/>
  <c r="I100" i="21"/>
  <c r="I100" i="8"/>
  <c r="I100" i="22"/>
  <c r="I100" i="23"/>
  <c r="K98" i="22"/>
  <c r="K98" i="23"/>
  <c r="L8" i="20"/>
  <c r="L98" i="24" s="1"/>
  <c r="K98" i="21"/>
  <c r="K98" i="8"/>
  <c r="AJ7" i="20" l="1"/>
  <c r="AI97" i="24"/>
  <c r="AI97" i="23"/>
  <c r="AI97" i="22"/>
  <c r="AI97" i="21"/>
  <c r="AI97" i="8"/>
  <c r="AJ10" i="20"/>
  <c r="AJ11" i="20"/>
  <c r="L99" i="24"/>
  <c r="L99" i="8"/>
  <c r="L99" i="22"/>
  <c r="M9" i="20"/>
  <c r="L99" i="23"/>
  <c r="L99" i="21"/>
  <c r="G103" i="24"/>
  <c r="H13" i="20"/>
  <c r="G103" i="22"/>
  <c r="G103" i="21"/>
  <c r="G103" i="23"/>
  <c r="G103" i="8"/>
  <c r="H102" i="24"/>
  <c r="H102" i="22"/>
  <c r="H102" i="23"/>
  <c r="I12" i="20"/>
  <c r="H102" i="21"/>
  <c r="H102" i="8"/>
  <c r="F104" i="24"/>
  <c r="F104" i="22"/>
  <c r="F104" i="23"/>
  <c r="G14" i="20"/>
  <c r="F104" i="21"/>
  <c r="F104" i="8"/>
  <c r="K19" i="20"/>
  <c r="J100" i="21"/>
  <c r="J100" i="24"/>
  <c r="J100" i="8"/>
  <c r="J100" i="22"/>
  <c r="J100" i="23"/>
  <c r="K20" i="20"/>
  <c r="J101" i="24"/>
  <c r="J101" i="22"/>
  <c r="J101" i="23"/>
  <c r="J101" i="21"/>
  <c r="J101" i="8"/>
  <c r="L98" i="22"/>
  <c r="L98" i="23"/>
  <c r="M8" i="20"/>
  <c r="M98" i="24" s="1"/>
  <c r="L98" i="21"/>
  <c r="L98" i="8"/>
  <c r="AK10" i="20" l="1"/>
  <c r="AK11" i="20"/>
  <c r="AK7" i="20"/>
  <c r="AJ97" i="24"/>
  <c r="AJ97" i="23"/>
  <c r="AJ97" i="22"/>
  <c r="AJ97" i="21"/>
  <c r="AJ97" i="8"/>
  <c r="I102" i="24"/>
  <c r="I102" i="22"/>
  <c r="I102" i="8"/>
  <c r="I102" i="23"/>
  <c r="J12" i="20"/>
  <c r="I102" i="21"/>
  <c r="H103" i="24"/>
  <c r="H103" i="22"/>
  <c r="H103" i="23"/>
  <c r="I13" i="20"/>
  <c r="H103" i="21"/>
  <c r="H103" i="8"/>
  <c r="M99" i="24"/>
  <c r="N9" i="20"/>
  <c r="M99" i="21"/>
  <c r="M99" i="22"/>
  <c r="M99" i="8"/>
  <c r="M99" i="23"/>
  <c r="G104" i="24"/>
  <c r="G104" i="8"/>
  <c r="G104" i="22"/>
  <c r="H14" i="20"/>
  <c r="G104" i="23"/>
  <c r="G104" i="21"/>
  <c r="L20" i="20"/>
  <c r="K101" i="22"/>
  <c r="K101" i="8"/>
  <c r="K101" i="24"/>
  <c r="K101" i="23"/>
  <c r="K101" i="21"/>
  <c r="L19" i="20"/>
  <c r="K100" i="24"/>
  <c r="K100" i="22"/>
  <c r="K100" i="21"/>
  <c r="K100" i="23"/>
  <c r="K100" i="8"/>
  <c r="M98" i="22"/>
  <c r="M98" i="23"/>
  <c r="N8" i="20"/>
  <c r="N98" i="24" s="1"/>
  <c r="M98" i="21"/>
  <c r="M98" i="8"/>
  <c r="AL11" i="20" l="1"/>
  <c r="AL7" i="20"/>
  <c r="AK97" i="24"/>
  <c r="AK97" i="23"/>
  <c r="AK97" i="21"/>
  <c r="AK97" i="22"/>
  <c r="AK97" i="8"/>
  <c r="AL10" i="20"/>
  <c r="H104" i="24"/>
  <c r="I14" i="20"/>
  <c r="H104" i="21"/>
  <c r="H104" i="22"/>
  <c r="H104" i="8"/>
  <c r="H104" i="23"/>
  <c r="N99" i="24"/>
  <c r="N99" i="22"/>
  <c r="N99" i="23"/>
  <c r="O9" i="20"/>
  <c r="N99" i="21"/>
  <c r="N99" i="8"/>
  <c r="I103" i="24"/>
  <c r="J13" i="20"/>
  <c r="I103" i="21"/>
  <c r="I103" i="22"/>
  <c r="I103" i="8"/>
  <c r="I103" i="23"/>
  <c r="J102" i="24"/>
  <c r="J102" i="22"/>
  <c r="K12" i="20"/>
  <c r="J102" i="23"/>
  <c r="J102" i="21"/>
  <c r="J102" i="8"/>
  <c r="M19" i="20"/>
  <c r="L100" i="24"/>
  <c r="L100" i="21"/>
  <c r="L100" i="8"/>
  <c r="L100" i="22"/>
  <c r="L100" i="23"/>
  <c r="M20" i="20"/>
  <c r="L101" i="22"/>
  <c r="L101" i="24"/>
  <c r="L101" i="23"/>
  <c r="L101" i="21"/>
  <c r="L101" i="8"/>
  <c r="N98" i="22"/>
  <c r="N98" i="23"/>
  <c r="O8" i="20"/>
  <c r="O98" i="24" s="1"/>
  <c r="N98" i="21"/>
  <c r="N98" i="8"/>
  <c r="AM7" i="20" l="1"/>
  <c r="AL97" i="24"/>
  <c r="AL97" i="23"/>
  <c r="AL97" i="21"/>
  <c r="AL97" i="22"/>
  <c r="AL97" i="8"/>
  <c r="AM10" i="20"/>
  <c r="AM11" i="20"/>
  <c r="J103" i="24"/>
  <c r="K13" i="20"/>
  <c r="J103" i="22"/>
  <c r="J103" i="21"/>
  <c r="J103" i="23"/>
  <c r="J103" i="8"/>
  <c r="O99" i="24"/>
  <c r="O99" i="22"/>
  <c r="O99" i="21"/>
  <c r="O99" i="23"/>
  <c r="O99" i="8"/>
  <c r="P9" i="20"/>
  <c r="I104" i="24"/>
  <c r="I104" i="8"/>
  <c r="I104" i="22"/>
  <c r="J14" i="20"/>
  <c r="I104" i="23"/>
  <c r="I104" i="21"/>
  <c r="K102" i="24"/>
  <c r="L12" i="20"/>
  <c r="K102" i="22"/>
  <c r="K102" i="21"/>
  <c r="K102" i="23"/>
  <c r="K102" i="8"/>
  <c r="N20" i="20"/>
  <c r="M101" i="24"/>
  <c r="M101" i="21"/>
  <c r="M101" i="22"/>
  <c r="M101" i="8"/>
  <c r="M101" i="23"/>
  <c r="N19" i="20"/>
  <c r="M100" i="24"/>
  <c r="M100" i="8"/>
  <c r="M100" i="22"/>
  <c r="M100" i="23"/>
  <c r="M100" i="21"/>
  <c r="O98" i="22"/>
  <c r="O98" i="23"/>
  <c r="P8" i="20"/>
  <c r="P98" i="24" s="1"/>
  <c r="O98" i="21"/>
  <c r="O98" i="8"/>
  <c r="AN10" i="20" l="1"/>
  <c r="AN11" i="20"/>
  <c r="AN7" i="20"/>
  <c r="AM97" i="24"/>
  <c r="AM97" i="23"/>
  <c r="AM97" i="22"/>
  <c r="AM97" i="21"/>
  <c r="AM97" i="8"/>
  <c r="L102" i="24"/>
  <c r="L102" i="22"/>
  <c r="L102" i="8"/>
  <c r="L102" i="23"/>
  <c r="M12" i="20"/>
  <c r="L102" i="21"/>
  <c r="J104" i="24"/>
  <c r="J104" i="22"/>
  <c r="J104" i="21"/>
  <c r="J104" i="23"/>
  <c r="J104" i="8"/>
  <c r="K14" i="20"/>
  <c r="P99" i="24"/>
  <c r="P99" i="22"/>
  <c r="P99" i="8"/>
  <c r="P99" i="23"/>
  <c r="Q9" i="20"/>
  <c r="P99" i="21"/>
  <c r="K103" i="24"/>
  <c r="K103" i="8"/>
  <c r="K103" i="22"/>
  <c r="L13" i="20"/>
  <c r="K103" i="23"/>
  <c r="K103" i="21"/>
  <c r="O19" i="20"/>
  <c r="N100" i="24"/>
  <c r="N100" i="21"/>
  <c r="N100" i="22"/>
  <c r="N100" i="8"/>
  <c r="N100" i="23"/>
  <c r="O20" i="20"/>
  <c r="N101" i="22"/>
  <c r="N101" i="8"/>
  <c r="N101" i="24"/>
  <c r="N101" i="23"/>
  <c r="N101" i="21"/>
  <c r="P98" i="22"/>
  <c r="P98" i="23"/>
  <c r="Q8" i="20"/>
  <c r="Q98" i="24" s="1"/>
  <c r="P98" i="21"/>
  <c r="P98" i="8"/>
  <c r="AO11" i="20" l="1"/>
  <c r="AO7" i="20"/>
  <c r="AN97" i="24"/>
  <c r="AN97" i="23"/>
  <c r="AN97" i="22"/>
  <c r="AN97" i="21"/>
  <c r="AN97" i="8"/>
  <c r="AO10" i="20"/>
  <c r="K104" i="24"/>
  <c r="K104" i="22"/>
  <c r="L14" i="20"/>
  <c r="K104" i="23"/>
  <c r="K104" i="21"/>
  <c r="K104" i="8"/>
  <c r="L103" i="24"/>
  <c r="M13" i="20"/>
  <c r="L103" i="21"/>
  <c r="L103" i="22"/>
  <c r="L103" i="8"/>
  <c r="L103" i="23"/>
  <c r="Q99" i="24"/>
  <c r="Q99" i="8"/>
  <c r="Q99" i="22"/>
  <c r="Q99" i="23"/>
  <c r="R9" i="20"/>
  <c r="Q99" i="21"/>
  <c r="M102" i="24"/>
  <c r="M102" i="22"/>
  <c r="M102" i="8"/>
  <c r="M102" i="23"/>
  <c r="N12" i="20"/>
  <c r="M102" i="21"/>
  <c r="P20" i="20"/>
  <c r="O101" i="24"/>
  <c r="O101" i="21"/>
  <c r="O101" i="22"/>
  <c r="O101" i="8"/>
  <c r="O101" i="23"/>
  <c r="P19" i="20"/>
  <c r="O100" i="24"/>
  <c r="O100" i="21"/>
  <c r="O100" i="22"/>
  <c r="O100" i="8"/>
  <c r="O100" i="23"/>
  <c r="Q98" i="22"/>
  <c r="Q98" i="23"/>
  <c r="R8" i="20"/>
  <c r="R98" i="24" s="1"/>
  <c r="Q98" i="21"/>
  <c r="Q98" i="8"/>
  <c r="AP10" i="20" l="1"/>
  <c r="AP11" i="20"/>
  <c r="AP7" i="20"/>
  <c r="AO97" i="24"/>
  <c r="AO97" i="23"/>
  <c r="AO97" i="22"/>
  <c r="AO97" i="21"/>
  <c r="AO97" i="8"/>
  <c r="M103" i="24"/>
  <c r="M103" i="21"/>
  <c r="M103" i="8"/>
  <c r="M103" i="22"/>
  <c r="M103" i="23"/>
  <c r="N13" i="20"/>
  <c r="N102" i="24"/>
  <c r="N102" i="22"/>
  <c r="N102" i="21"/>
  <c r="N102" i="23"/>
  <c r="N102" i="8"/>
  <c r="O12" i="20"/>
  <c r="L104" i="24"/>
  <c r="L104" i="22"/>
  <c r="L104" i="23"/>
  <c r="M14" i="20"/>
  <c r="L104" i="21"/>
  <c r="L104" i="8"/>
  <c r="R99" i="24"/>
  <c r="S9" i="20"/>
  <c r="R99" i="22"/>
  <c r="R99" i="21"/>
  <c r="R99" i="23"/>
  <c r="R99" i="8"/>
  <c r="Q19" i="20"/>
  <c r="P100" i="24"/>
  <c r="P100" i="22"/>
  <c r="P100" i="23"/>
  <c r="P100" i="21"/>
  <c r="P100" i="8"/>
  <c r="Q20" i="20"/>
  <c r="P101" i="21"/>
  <c r="P101" i="24"/>
  <c r="P101" i="8"/>
  <c r="P101" i="22"/>
  <c r="P101" i="23"/>
  <c r="R98" i="22"/>
  <c r="R98" i="23"/>
  <c r="S8" i="20"/>
  <c r="S98" i="24" s="1"/>
  <c r="R98" i="21"/>
  <c r="R98" i="8"/>
  <c r="AP97" i="24" l="1"/>
  <c r="AP97" i="23"/>
  <c r="AP97" i="21"/>
  <c r="AP97" i="22"/>
  <c r="AP97" i="8"/>
  <c r="S99" i="24"/>
  <c r="S99" i="22"/>
  <c r="S99" i="21"/>
  <c r="S99" i="23"/>
  <c r="S99" i="8"/>
  <c r="T9" i="20"/>
  <c r="M104" i="24"/>
  <c r="M104" i="22"/>
  <c r="M104" i="21"/>
  <c r="M104" i="23"/>
  <c r="M104" i="8"/>
  <c r="N14" i="20"/>
  <c r="O102" i="24"/>
  <c r="P12" i="20"/>
  <c r="O102" i="21"/>
  <c r="O102" i="22"/>
  <c r="O102" i="8"/>
  <c r="O102" i="23"/>
  <c r="N103" i="24"/>
  <c r="O13" i="20"/>
  <c r="N103" i="21"/>
  <c r="N103" i="22"/>
  <c r="N103" i="8"/>
  <c r="N103" i="23"/>
  <c r="R20" i="20"/>
  <c r="Q101" i="24"/>
  <c r="Q101" i="21"/>
  <c r="Q101" i="22"/>
  <c r="Q101" i="8"/>
  <c r="Q101" i="23"/>
  <c r="R19" i="20"/>
  <c r="Q100" i="24"/>
  <c r="Q100" i="22"/>
  <c r="Q100" i="23"/>
  <c r="Q100" i="21"/>
  <c r="Q100" i="8"/>
  <c r="S98" i="22"/>
  <c r="S98" i="23"/>
  <c r="T8" i="20"/>
  <c r="T98" i="24" s="1"/>
  <c r="S98" i="21"/>
  <c r="S98" i="8"/>
  <c r="O103" i="24" l="1"/>
  <c r="P13" i="20"/>
  <c r="O103" i="22"/>
  <c r="O103" i="21"/>
  <c r="O103" i="23"/>
  <c r="O103" i="8"/>
  <c r="N104" i="24"/>
  <c r="N104" i="22"/>
  <c r="N104" i="8"/>
  <c r="N104" i="23"/>
  <c r="O14" i="20"/>
  <c r="N104" i="21"/>
  <c r="P102" i="24"/>
  <c r="Q12" i="20"/>
  <c r="P102" i="21"/>
  <c r="P102" i="22"/>
  <c r="P102" i="8"/>
  <c r="P102" i="23"/>
  <c r="T99" i="24"/>
  <c r="T99" i="22"/>
  <c r="T99" i="8"/>
  <c r="T99" i="23"/>
  <c r="U9" i="20"/>
  <c r="T99" i="21"/>
  <c r="S19" i="20"/>
  <c r="R100" i="22"/>
  <c r="R100" i="21"/>
  <c r="R100" i="24"/>
  <c r="R100" i="23"/>
  <c r="R100" i="8"/>
  <c r="S20" i="20"/>
  <c r="R101" i="24"/>
  <c r="R101" i="21"/>
  <c r="R101" i="8"/>
  <c r="R101" i="22"/>
  <c r="R101" i="23"/>
  <c r="T98" i="22"/>
  <c r="T98" i="23"/>
  <c r="U8" i="20"/>
  <c r="U98" i="24" s="1"/>
  <c r="T98" i="21"/>
  <c r="T98" i="8"/>
  <c r="U99" i="24" l="1"/>
  <c r="U99" i="22"/>
  <c r="U99" i="21"/>
  <c r="U99" i="23"/>
  <c r="U99" i="8"/>
  <c r="V9" i="20"/>
  <c r="O104" i="24"/>
  <c r="O104" i="8"/>
  <c r="O104" i="22"/>
  <c r="P14" i="20"/>
  <c r="O104" i="23"/>
  <c r="O104" i="21"/>
  <c r="Q102" i="24"/>
  <c r="R12" i="20"/>
  <c r="Q102" i="22"/>
  <c r="Q102" i="21"/>
  <c r="Q102" i="23"/>
  <c r="Q102" i="8"/>
  <c r="P103" i="24"/>
  <c r="Q13" i="20"/>
  <c r="P103" i="21"/>
  <c r="P103" i="22"/>
  <c r="P103" i="8"/>
  <c r="P103" i="23"/>
  <c r="T20" i="20"/>
  <c r="S101" i="24"/>
  <c r="S101" i="22"/>
  <c r="S101" i="21"/>
  <c r="S101" i="23"/>
  <c r="S101" i="8"/>
  <c r="T19" i="20"/>
  <c r="S100" i="8"/>
  <c r="S100" i="24"/>
  <c r="S100" i="22"/>
  <c r="S100" i="23"/>
  <c r="S100" i="21"/>
  <c r="U98" i="22"/>
  <c r="U98" i="23"/>
  <c r="V8" i="20"/>
  <c r="V98" i="24" s="1"/>
  <c r="U98" i="21"/>
  <c r="U98" i="8"/>
  <c r="Q103" i="24" l="1"/>
  <c r="Q103" i="23"/>
  <c r="Q103" i="21"/>
  <c r="Q103" i="8"/>
  <c r="Q103" i="22"/>
  <c r="R13" i="20"/>
  <c r="R102" i="24"/>
  <c r="R102" i="22"/>
  <c r="R102" i="8"/>
  <c r="R102" i="23"/>
  <c r="S12" i="20"/>
  <c r="R102" i="21"/>
  <c r="P104" i="24"/>
  <c r="P104" i="22"/>
  <c r="P104" i="23"/>
  <c r="Q14" i="20"/>
  <c r="P104" i="21"/>
  <c r="P104" i="8"/>
  <c r="V99" i="24"/>
  <c r="V99" i="22"/>
  <c r="V99" i="8"/>
  <c r="V99" i="23"/>
  <c r="W9" i="20"/>
  <c r="V99" i="21"/>
  <c r="U19" i="20"/>
  <c r="T100" i="24"/>
  <c r="T100" i="21"/>
  <c r="T100" i="22"/>
  <c r="T100" i="8"/>
  <c r="T100" i="23"/>
  <c r="U20" i="20"/>
  <c r="T101" i="24"/>
  <c r="T101" i="8"/>
  <c r="T101" i="22"/>
  <c r="T101" i="23"/>
  <c r="T101" i="21"/>
  <c r="V98" i="22"/>
  <c r="V98" i="23"/>
  <c r="W8" i="20"/>
  <c r="W98" i="24" s="1"/>
  <c r="V98" i="21"/>
  <c r="V98" i="8"/>
  <c r="Q104" i="24" l="1"/>
  <c r="Q104" i="23"/>
  <c r="R14" i="20"/>
  <c r="Q104" i="21"/>
  <c r="Q104" i="22"/>
  <c r="Q104" i="8"/>
  <c r="W99" i="24"/>
  <c r="X9" i="20"/>
  <c r="W99" i="21"/>
  <c r="W99" i="22"/>
  <c r="W99" i="8"/>
  <c r="W99" i="23"/>
  <c r="S102" i="24"/>
  <c r="T12" i="20"/>
  <c r="S102" i="21"/>
  <c r="S102" i="22"/>
  <c r="S102" i="8"/>
  <c r="S102" i="23"/>
  <c r="R103" i="24"/>
  <c r="R103" i="22"/>
  <c r="R103" i="8"/>
  <c r="R103" i="23"/>
  <c r="S13" i="20"/>
  <c r="R103" i="21"/>
  <c r="V20" i="20"/>
  <c r="U101" i="24"/>
  <c r="U101" i="22"/>
  <c r="U101" i="21"/>
  <c r="U101" i="23"/>
  <c r="U101" i="8"/>
  <c r="V19" i="20"/>
  <c r="U100" i="22"/>
  <c r="U100" i="8"/>
  <c r="U100" i="24"/>
  <c r="U100" i="23"/>
  <c r="U100" i="21"/>
  <c r="W98" i="22"/>
  <c r="W98" i="23"/>
  <c r="X8" i="20"/>
  <c r="X98" i="24" s="1"/>
  <c r="W98" i="21"/>
  <c r="W98" i="8"/>
  <c r="X99" i="24" l="1"/>
  <c r="X99" i="8"/>
  <c r="X99" i="22"/>
  <c r="Y9" i="20"/>
  <c r="X99" i="23"/>
  <c r="X99" i="21"/>
  <c r="S103" i="24"/>
  <c r="S103" i="22"/>
  <c r="S103" i="8"/>
  <c r="S103" i="23"/>
  <c r="T13" i="20"/>
  <c r="S103" i="21"/>
  <c r="R104" i="24"/>
  <c r="R104" i="22"/>
  <c r="S14" i="20"/>
  <c r="R104" i="23"/>
  <c r="R104" i="21"/>
  <c r="R104" i="8"/>
  <c r="T102" i="24"/>
  <c r="T102" i="22"/>
  <c r="T102" i="21"/>
  <c r="T102" i="23"/>
  <c r="T102" i="8"/>
  <c r="U12" i="20"/>
  <c r="W19" i="20"/>
  <c r="V100" i="24"/>
  <c r="V100" i="22"/>
  <c r="V100" i="23"/>
  <c r="V100" i="21"/>
  <c r="V100" i="8"/>
  <c r="W20" i="20"/>
  <c r="V101" i="8"/>
  <c r="V101" i="24"/>
  <c r="V101" i="22"/>
  <c r="V101" i="23"/>
  <c r="V101" i="21"/>
  <c r="X98" i="22"/>
  <c r="X98" i="23"/>
  <c r="Y8" i="20"/>
  <c r="Y98" i="24" s="1"/>
  <c r="X98" i="21"/>
  <c r="X98" i="8"/>
  <c r="U102" i="24" l="1"/>
  <c r="V12" i="20"/>
  <c r="U102" i="21"/>
  <c r="U102" i="22"/>
  <c r="U102" i="8"/>
  <c r="U102" i="23"/>
  <c r="Y99" i="24"/>
  <c r="Y99" i="22"/>
  <c r="Y99" i="21"/>
  <c r="Y99" i="23"/>
  <c r="Y99" i="8"/>
  <c r="Z9" i="20"/>
  <c r="S104" i="24"/>
  <c r="S104" i="8"/>
  <c r="S104" i="22"/>
  <c r="T14" i="20"/>
  <c r="S104" i="23"/>
  <c r="S104" i="21"/>
  <c r="T103" i="24"/>
  <c r="U13" i="20"/>
  <c r="T103" i="22"/>
  <c r="T103" i="21"/>
  <c r="T103" i="23"/>
  <c r="T103" i="8"/>
  <c r="X20" i="20"/>
  <c r="W101" i="24"/>
  <c r="W101" i="22"/>
  <c r="W101" i="21"/>
  <c r="W101" i="23"/>
  <c r="W101" i="8"/>
  <c r="X19" i="20"/>
  <c r="W100" i="24"/>
  <c r="W100" i="21"/>
  <c r="W100" i="22"/>
  <c r="W100" i="8"/>
  <c r="W100" i="23"/>
  <c r="Y98" i="22"/>
  <c r="Y98" i="23"/>
  <c r="Z8" i="20"/>
  <c r="Z98" i="24" s="1"/>
  <c r="Y98" i="21"/>
  <c r="Y98" i="8"/>
  <c r="U103" i="24" l="1"/>
  <c r="U103" i="22"/>
  <c r="U103" i="8"/>
  <c r="U103" i="23"/>
  <c r="V13" i="20"/>
  <c r="U103" i="21"/>
  <c r="T104" i="24"/>
  <c r="T104" i="22"/>
  <c r="U14" i="20"/>
  <c r="T104" i="23"/>
  <c r="T104" i="21"/>
  <c r="T104" i="8"/>
  <c r="Z99" i="24"/>
  <c r="Z99" i="22"/>
  <c r="Z99" i="8"/>
  <c r="Z99" i="23"/>
  <c r="AA9" i="20"/>
  <c r="Z99" i="21"/>
  <c r="V102" i="24"/>
  <c r="V102" i="22"/>
  <c r="V102" i="23"/>
  <c r="W12" i="20"/>
  <c r="V102" i="21"/>
  <c r="V102" i="8"/>
  <c r="Y19" i="20"/>
  <c r="X100" i="8"/>
  <c r="X100" i="24"/>
  <c r="X100" i="22"/>
  <c r="X100" i="23"/>
  <c r="X100" i="21"/>
  <c r="Y20" i="20"/>
  <c r="X101" i="24"/>
  <c r="X101" i="22"/>
  <c r="X101" i="21"/>
  <c r="X101" i="23"/>
  <c r="X101" i="8"/>
  <c r="Z98" i="22"/>
  <c r="Z98" i="23"/>
  <c r="AA8" i="20"/>
  <c r="AA98" i="24" s="1"/>
  <c r="Z98" i="21"/>
  <c r="Z98" i="8"/>
  <c r="W102" i="24" l="1"/>
  <c r="W102" i="22"/>
  <c r="W102" i="8"/>
  <c r="W102" i="23"/>
  <c r="X12" i="20"/>
  <c r="W102" i="21"/>
  <c r="AA99" i="24"/>
  <c r="AA99" i="22"/>
  <c r="AB9" i="20"/>
  <c r="AA99" i="23"/>
  <c r="AA99" i="21"/>
  <c r="AA99" i="8"/>
  <c r="U104" i="24"/>
  <c r="U104" i="22"/>
  <c r="V14" i="20"/>
  <c r="U104" i="23"/>
  <c r="U104" i="21"/>
  <c r="U104" i="8"/>
  <c r="V103" i="24"/>
  <c r="W13" i="20"/>
  <c r="V103" i="21"/>
  <c r="V103" i="22"/>
  <c r="V103" i="8"/>
  <c r="V103" i="23"/>
  <c r="Z20" i="20"/>
  <c r="Y101" i="22"/>
  <c r="Y101" i="24"/>
  <c r="Y101" i="23"/>
  <c r="Y101" i="21"/>
  <c r="Y101" i="8"/>
  <c r="Z19" i="20"/>
  <c r="Y100" i="22"/>
  <c r="Y100" i="8"/>
  <c r="Y100" i="23"/>
  <c r="Y100" i="24"/>
  <c r="Y100" i="21"/>
  <c r="AA98" i="22"/>
  <c r="AA98" i="23"/>
  <c r="AB8" i="20"/>
  <c r="AB98" i="24" s="1"/>
  <c r="AA98" i="21"/>
  <c r="AA98" i="8"/>
  <c r="W103" i="24" l="1"/>
  <c r="W103" i="22"/>
  <c r="X13" i="20"/>
  <c r="W103" i="23"/>
  <c r="W103" i="21"/>
  <c r="W103" i="8"/>
  <c r="V104" i="24"/>
  <c r="V104" i="22"/>
  <c r="V104" i="8"/>
  <c r="V104" i="23"/>
  <c r="W14" i="20"/>
  <c r="V104" i="21"/>
  <c r="AB99" i="24"/>
  <c r="AC9" i="20"/>
  <c r="AB99" i="22"/>
  <c r="AB99" i="21"/>
  <c r="AB99" i="23"/>
  <c r="AB99" i="8"/>
  <c r="X102" i="24"/>
  <c r="X102" i="22"/>
  <c r="X102" i="21"/>
  <c r="X102" i="23"/>
  <c r="X102" i="8"/>
  <c r="Y12" i="20"/>
  <c r="AA19" i="20"/>
  <c r="Z100" i="23"/>
  <c r="Z100" i="8"/>
  <c r="Z100" i="24"/>
  <c r="Z100" i="22"/>
  <c r="Z100" i="21"/>
  <c r="AA20" i="20"/>
  <c r="Z101" i="22"/>
  <c r="Z101" i="24"/>
  <c r="Z101" i="23"/>
  <c r="Z101" i="21"/>
  <c r="Z101" i="8"/>
  <c r="AB98" i="22"/>
  <c r="AB98" i="23"/>
  <c r="AC8" i="20"/>
  <c r="AC98" i="24" s="1"/>
  <c r="AB98" i="21"/>
  <c r="AB98" i="8"/>
  <c r="Y102" i="24" l="1"/>
  <c r="Y102" i="22"/>
  <c r="Y102" i="8"/>
  <c r="Y102" i="23"/>
  <c r="Z12" i="20"/>
  <c r="Y102" i="21"/>
  <c r="W104" i="24"/>
  <c r="W104" i="22"/>
  <c r="W104" i="23"/>
  <c r="X14" i="20"/>
  <c r="W104" i="21"/>
  <c r="W104" i="8"/>
  <c r="X103" i="24"/>
  <c r="X103" i="22"/>
  <c r="Y13" i="20"/>
  <c r="X103" i="23"/>
  <c r="X103" i="21"/>
  <c r="X103" i="8"/>
  <c r="AC99" i="24"/>
  <c r="AD9" i="20"/>
  <c r="AC99" i="21"/>
  <c r="AC99" i="22"/>
  <c r="AC99" i="8"/>
  <c r="AC99" i="23"/>
  <c r="AB20" i="20"/>
  <c r="AA101" i="22"/>
  <c r="AA101" i="24"/>
  <c r="AA101" i="23"/>
  <c r="AA101" i="21"/>
  <c r="AA101" i="8"/>
  <c r="AB19" i="20"/>
  <c r="AA100" i="8"/>
  <c r="AA100" i="24"/>
  <c r="AA100" i="22"/>
  <c r="AA100" i="23"/>
  <c r="AA100" i="21"/>
  <c r="AC98" i="22"/>
  <c r="AC98" i="23"/>
  <c r="AD8" i="20"/>
  <c r="AD98" i="24" s="1"/>
  <c r="AC98" i="21"/>
  <c r="AC98" i="8"/>
  <c r="AD99" i="24" l="1"/>
  <c r="AD99" i="8"/>
  <c r="AD99" i="22"/>
  <c r="AE9" i="20"/>
  <c r="AD99" i="23"/>
  <c r="AD99" i="21"/>
  <c r="Y103" i="24"/>
  <c r="Z13" i="20"/>
  <c r="Y103" i="21"/>
  <c r="Y103" i="22"/>
  <c r="Y103" i="8"/>
  <c r="Y103" i="23"/>
  <c r="X104" i="24"/>
  <c r="Y14" i="20"/>
  <c r="X104" i="22"/>
  <c r="X104" i="21"/>
  <c r="X104" i="23"/>
  <c r="X104" i="8"/>
  <c r="Z102" i="24"/>
  <c r="Z102" i="8"/>
  <c r="Z102" i="22"/>
  <c r="AA12" i="20"/>
  <c r="Z102" i="23"/>
  <c r="Z102" i="21"/>
  <c r="AC19" i="20"/>
  <c r="AB100" i="24"/>
  <c r="AB100" i="23"/>
  <c r="AB100" i="21"/>
  <c r="AB100" i="22"/>
  <c r="AB100" i="8"/>
  <c r="AC20" i="20"/>
  <c r="AB101" i="22"/>
  <c r="AB101" i="21"/>
  <c r="AB101" i="24"/>
  <c r="AB101" i="23"/>
  <c r="AB101" i="8"/>
  <c r="AD98" i="22"/>
  <c r="AD98" i="23"/>
  <c r="AE8" i="20"/>
  <c r="AE98" i="24" s="1"/>
  <c r="AD98" i="21"/>
  <c r="AD98" i="8"/>
  <c r="Z103" i="24" l="1"/>
  <c r="Z103" i="23"/>
  <c r="Z103" i="8"/>
  <c r="Z103" i="22"/>
  <c r="Z103" i="21"/>
  <c r="AA13" i="20"/>
  <c r="AE99" i="24"/>
  <c r="AE99" i="22"/>
  <c r="AF9" i="20"/>
  <c r="AG9" i="20" s="1"/>
  <c r="AE99" i="23"/>
  <c r="AE99" i="21"/>
  <c r="AE99" i="8"/>
  <c r="AA102" i="24"/>
  <c r="AA102" i="8"/>
  <c r="AA102" i="22"/>
  <c r="AA102" i="23"/>
  <c r="AB12" i="20"/>
  <c r="AA102" i="21"/>
  <c r="Y104" i="24"/>
  <c r="Z14" i="20"/>
  <c r="Y104" i="22"/>
  <c r="Y104" i="21"/>
  <c r="Y104" i="23"/>
  <c r="Y104" i="8"/>
  <c r="AD20" i="20"/>
  <c r="AC101" i="22"/>
  <c r="AC101" i="21"/>
  <c r="AC101" i="23"/>
  <c r="AC101" i="8"/>
  <c r="AC101" i="24"/>
  <c r="AD19" i="20"/>
  <c r="AC100" i="24"/>
  <c r="AC100" i="22"/>
  <c r="AC100" i="21"/>
  <c r="AC100" i="23"/>
  <c r="AC100" i="8"/>
  <c r="AE98" i="22"/>
  <c r="AE98" i="23"/>
  <c r="AF8" i="20"/>
  <c r="AE98" i="21"/>
  <c r="AE98" i="8"/>
  <c r="AF98" i="24" l="1"/>
  <c r="AG8" i="20"/>
  <c r="AG99" i="24"/>
  <c r="AG99" i="23"/>
  <c r="AG99" i="22"/>
  <c r="AG99" i="21"/>
  <c r="AH9" i="20"/>
  <c r="AG99" i="8"/>
  <c r="Z104" i="24"/>
  <c r="Z104" i="21"/>
  <c r="AA14" i="20"/>
  <c r="Z104" i="22"/>
  <c r="Z104" i="8"/>
  <c r="Z104" i="23"/>
  <c r="AA103" i="24"/>
  <c r="AA103" i="23"/>
  <c r="AB13" i="20"/>
  <c r="AA103" i="21"/>
  <c r="AA103" i="8"/>
  <c r="AA103" i="22"/>
  <c r="AB102" i="24"/>
  <c r="AB102" i="23"/>
  <c r="AC12" i="20"/>
  <c r="AB102" i="21"/>
  <c r="AB102" i="22"/>
  <c r="AB102" i="8"/>
  <c r="AF99" i="24"/>
  <c r="AF99" i="22"/>
  <c r="AF99" i="21"/>
  <c r="AF99" i="23"/>
  <c r="AF99" i="8"/>
  <c r="AE19" i="20"/>
  <c r="AD100" i="22"/>
  <c r="AD100" i="24"/>
  <c r="AD100" i="23"/>
  <c r="AD100" i="21"/>
  <c r="AD100" i="8"/>
  <c r="AE20" i="20"/>
  <c r="AD101" i="24"/>
  <c r="AD101" i="22"/>
  <c r="AD101" i="8"/>
  <c r="AD101" i="23"/>
  <c r="AD101" i="21"/>
  <c r="AF98" i="22"/>
  <c r="AF98" i="23"/>
  <c r="AF98" i="21"/>
  <c r="AF98" i="8"/>
  <c r="AH99" i="24" l="1"/>
  <c r="AH99" i="23"/>
  <c r="AH99" i="22"/>
  <c r="AH99" i="21"/>
  <c r="AI9" i="20"/>
  <c r="AH99" i="8"/>
  <c r="AG98" i="24"/>
  <c r="AG98" i="23"/>
  <c r="AG98" i="21"/>
  <c r="AG98" i="22"/>
  <c r="AG98" i="8"/>
  <c r="AH8" i="20"/>
  <c r="AC102" i="24"/>
  <c r="AC102" i="22"/>
  <c r="AD12" i="20"/>
  <c r="AC102" i="23"/>
  <c r="AC102" i="21"/>
  <c r="AC102" i="8"/>
  <c r="AA104" i="24"/>
  <c r="AB14" i="20"/>
  <c r="AA104" i="22"/>
  <c r="AA104" i="21"/>
  <c r="AA104" i="23"/>
  <c r="AA104" i="8"/>
  <c r="AB103" i="24"/>
  <c r="AC13" i="20"/>
  <c r="AB103" i="22"/>
  <c r="AB103" i="21"/>
  <c r="AB103" i="23"/>
  <c r="AB103" i="8"/>
  <c r="AF20" i="20"/>
  <c r="AG20" i="20" s="1"/>
  <c r="AE101" i="24"/>
  <c r="AE101" i="22"/>
  <c r="AE101" i="8"/>
  <c r="AE101" i="23"/>
  <c r="AE101" i="21"/>
  <c r="AF19" i="20"/>
  <c r="AG19" i="20" s="1"/>
  <c r="AE100" i="22"/>
  <c r="AE100" i="21"/>
  <c r="AE100" i="24"/>
  <c r="AE100" i="23"/>
  <c r="AE100" i="8"/>
  <c r="AH98" i="24" l="1"/>
  <c r="AH98" i="23"/>
  <c r="AH98" i="22"/>
  <c r="AH98" i="21"/>
  <c r="AH98" i="8"/>
  <c r="AI8" i="20"/>
  <c r="AH20" i="20"/>
  <c r="AG101" i="21"/>
  <c r="AG101" i="22"/>
  <c r="AG101" i="24"/>
  <c r="AG101" i="23"/>
  <c r="AG101" i="8"/>
  <c r="AH19" i="20"/>
  <c r="AG100" i="23"/>
  <c r="AG100" i="22"/>
  <c r="AG100" i="21"/>
  <c r="AG100" i="24"/>
  <c r="AG100" i="8"/>
  <c r="AI99" i="24"/>
  <c r="AI99" i="23"/>
  <c r="AI99" i="21"/>
  <c r="AI99" i="22"/>
  <c r="AJ9" i="20"/>
  <c r="AI99" i="8"/>
  <c r="AB104" i="24"/>
  <c r="AB104" i="21"/>
  <c r="AB104" i="22"/>
  <c r="AB104" i="8"/>
  <c r="AB104" i="23"/>
  <c r="AC14" i="20"/>
  <c r="AD102" i="24"/>
  <c r="AE12" i="20"/>
  <c r="AD102" i="22"/>
  <c r="AD102" i="21"/>
  <c r="AD102" i="23"/>
  <c r="AD102" i="8"/>
  <c r="AC103" i="24"/>
  <c r="AC103" i="22"/>
  <c r="AC103" i="23"/>
  <c r="AD13" i="20"/>
  <c r="AC103" i="21"/>
  <c r="AC103" i="8"/>
  <c r="AF100" i="21"/>
  <c r="AF100" i="24"/>
  <c r="AF100" i="8"/>
  <c r="AF100" i="22"/>
  <c r="AF100" i="23"/>
  <c r="AF101" i="24"/>
  <c r="AF101" i="22"/>
  <c r="AF101" i="21"/>
  <c r="AF101" i="23"/>
  <c r="AF101" i="8"/>
  <c r="AK9" i="20" l="1"/>
  <c r="AJ99" i="24"/>
  <c r="AJ99" i="23"/>
  <c r="AJ99" i="21"/>
  <c r="AJ99" i="22"/>
  <c r="AJ99" i="8"/>
  <c r="AI20" i="20"/>
  <c r="AH101" i="21"/>
  <c r="AH101" i="22"/>
  <c r="AH101" i="24"/>
  <c r="AH101" i="8"/>
  <c r="AH101" i="23"/>
  <c r="AI98" i="24"/>
  <c r="AI98" i="23"/>
  <c r="AI98" i="22"/>
  <c r="AI98" i="21"/>
  <c r="AI98" i="8"/>
  <c r="AJ8" i="20"/>
  <c r="AI19" i="20"/>
  <c r="AH100" i="22"/>
  <c r="AH100" i="24"/>
  <c r="AH100" i="23"/>
  <c r="AH100" i="8"/>
  <c r="AH100" i="21"/>
  <c r="AD103" i="24"/>
  <c r="AD103" i="22"/>
  <c r="AE13" i="20"/>
  <c r="AD103" i="23"/>
  <c r="AD103" i="21"/>
  <c r="AD103" i="8"/>
  <c r="AE102" i="24"/>
  <c r="AE102" i="22"/>
  <c r="AE102" i="23"/>
  <c r="AF12" i="20"/>
  <c r="AG12" i="20" s="1"/>
  <c r="AE102" i="21"/>
  <c r="AE102" i="8"/>
  <c r="AC104" i="24"/>
  <c r="AC104" i="21"/>
  <c r="AC104" i="8"/>
  <c r="AC104" i="22"/>
  <c r="AC104" i="23"/>
  <c r="AD14" i="20"/>
  <c r="AL9" i="20" l="1"/>
  <c r="AK99" i="23"/>
  <c r="AK99" i="24"/>
  <c r="AK99" i="22"/>
  <c r="AK99" i="21"/>
  <c r="AK99" i="8"/>
  <c r="AJ19" i="20"/>
  <c r="AI100" i="24"/>
  <c r="AI100" i="8"/>
  <c r="AI100" i="23"/>
  <c r="AI100" i="21"/>
  <c r="AI100" i="22"/>
  <c r="AJ20" i="20"/>
  <c r="AI101" i="22"/>
  <c r="AI101" i="21"/>
  <c r="AI101" i="23"/>
  <c r="AI101" i="8"/>
  <c r="AI101" i="24"/>
  <c r="AG102" i="24"/>
  <c r="AG102" i="23"/>
  <c r="AG102" i="21"/>
  <c r="AG102" i="22"/>
  <c r="AG102" i="8"/>
  <c r="AH12" i="20"/>
  <c r="AJ98" i="24"/>
  <c r="AJ98" i="23"/>
  <c r="AJ98" i="21"/>
  <c r="AJ98" i="22"/>
  <c r="AJ98" i="8"/>
  <c r="AK8" i="20"/>
  <c r="AE103" i="24"/>
  <c r="AE103" i="21"/>
  <c r="AE103" i="8"/>
  <c r="AE103" i="22"/>
  <c r="AE103" i="23"/>
  <c r="AF13" i="20"/>
  <c r="AG13" i="20" s="1"/>
  <c r="AD104" i="24"/>
  <c r="AD104" i="21"/>
  <c r="AD104" i="8"/>
  <c r="AD104" i="22"/>
  <c r="AD104" i="23"/>
  <c r="AE14" i="20"/>
  <c r="AF14" i="20" s="1"/>
  <c r="AG14" i="20" s="1"/>
  <c r="AF102" i="24"/>
  <c r="AF102" i="8"/>
  <c r="AF102" i="22"/>
  <c r="AF102" i="23"/>
  <c r="AF102" i="21"/>
  <c r="AG103" i="23" l="1"/>
  <c r="AG103" i="24"/>
  <c r="AG103" i="22"/>
  <c r="AG103" i="21"/>
  <c r="AG103" i="8"/>
  <c r="AH13" i="20"/>
  <c r="AH102" i="24"/>
  <c r="AH102" i="23"/>
  <c r="AH102" i="22"/>
  <c r="AH102" i="21"/>
  <c r="AH102" i="8"/>
  <c r="AI12" i="20"/>
  <c r="AK19" i="20"/>
  <c r="AJ100" i="22"/>
  <c r="AJ100" i="21"/>
  <c r="AJ100" i="24"/>
  <c r="AJ100" i="8"/>
  <c r="AJ100" i="23"/>
  <c r="AG104" i="24"/>
  <c r="AG104" i="23"/>
  <c r="AG104" i="22"/>
  <c r="AG104" i="21"/>
  <c r="AH14" i="20"/>
  <c r="AG104" i="8"/>
  <c r="AL8" i="20"/>
  <c r="AK98" i="24"/>
  <c r="AK98" i="23"/>
  <c r="AK98" i="21"/>
  <c r="AK98" i="22"/>
  <c r="AK98" i="8"/>
  <c r="AK20" i="20"/>
  <c r="AJ101" i="24"/>
  <c r="AJ101" i="8"/>
  <c r="AJ101" i="23"/>
  <c r="AJ101" i="22"/>
  <c r="AJ101" i="21"/>
  <c r="AM9" i="20"/>
  <c r="AL99" i="24"/>
  <c r="AL99" i="23"/>
  <c r="AL99" i="22"/>
  <c r="AL99" i="21"/>
  <c r="AL99" i="8"/>
  <c r="AE104" i="24"/>
  <c r="AE104" i="21"/>
  <c r="AE104" i="22"/>
  <c r="AE104" i="8"/>
  <c r="AE104" i="23"/>
  <c r="AF103" i="24"/>
  <c r="AF103" i="22"/>
  <c r="AF103" i="23"/>
  <c r="AF103" i="21"/>
  <c r="AF103" i="8"/>
  <c r="AN9" i="20" l="1"/>
  <c r="AM99" i="24"/>
  <c r="AM99" i="23"/>
  <c r="AM99" i="22"/>
  <c r="AM99" i="21"/>
  <c r="AM99" i="8"/>
  <c r="AL20" i="20"/>
  <c r="AK101" i="22"/>
  <c r="AK101" i="21"/>
  <c r="AK101" i="24"/>
  <c r="AK101" i="8"/>
  <c r="AK101" i="23"/>
  <c r="AH104" i="24"/>
  <c r="AH104" i="23"/>
  <c r="AH104" i="22"/>
  <c r="AH104" i="21"/>
  <c r="AI14" i="20"/>
  <c r="AH104" i="8"/>
  <c r="AM8" i="20"/>
  <c r="AL98" i="24"/>
  <c r="AL98" i="23"/>
  <c r="AL98" i="22"/>
  <c r="AL98" i="21"/>
  <c r="AL98" i="8"/>
  <c r="AL19" i="20"/>
  <c r="AK100" i="22"/>
  <c r="AK100" i="21"/>
  <c r="AK100" i="24"/>
  <c r="AK100" i="8"/>
  <c r="AK100" i="23"/>
  <c r="AI102" i="24"/>
  <c r="AI102" i="23"/>
  <c r="AI102" i="22"/>
  <c r="AI102" i="21"/>
  <c r="AJ12" i="20"/>
  <c r="AI102" i="8"/>
  <c r="AH103" i="24"/>
  <c r="AH103" i="23"/>
  <c r="AH103" i="22"/>
  <c r="AH103" i="21"/>
  <c r="AH103" i="8"/>
  <c r="AI13" i="20"/>
  <c r="AF104" i="24"/>
  <c r="AF104" i="22"/>
  <c r="AF104" i="23"/>
  <c r="AF104" i="21"/>
  <c r="AF104" i="8"/>
  <c r="AJ102" i="24" l="1"/>
  <c r="AJ102" i="23"/>
  <c r="AJ102" i="22"/>
  <c r="AJ102" i="21"/>
  <c r="AK12" i="20"/>
  <c r="AJ102" i="8"/>
  <c r="AN8" i="20"/>
  <c r="AM98" i="24"/>
  <c r="AM98" i="23"/>
  <c r="AM98" i="22"/>
  <c r="AM98" i="21"/>
  <c r="AM98" i="8"/>
  <c r="AM20" i="20"/>
  <c r="AL101" i="21"/>
  <c r="AL101" i="22"/>
  <c r="AL101" i="23"/>
  <c r="AL101" i="8"/>
  <c r="AL101" i="24"/>
  <c r="AI103" i="24"/>
  <c r="AI103" i="23"/>
  <c r="AI103" i="22"/>
  <c r="AI103" i="21"/>
  <c r="AJ13" i="20"/>
  <c r="AI103" i="8"/>
  <c r="AM19" i="20"/>
  <c r="AL100" i="24"/>
  <c r="AL100" i="8"/>
  <c r="AL100" i="23"/>
  <c r="AL100" i="22"/>
  <c r="AL100" i="21"/>
  <c r="AJ14" i="20"/>
  <c r="AI104" i="23"/>
  <c r="AI104" i="24"/>
  <c r="AI104" i="21"/>
  <c r="AI104" i="22"/>
  <c r="AI104" i="8"/>
  <c r="AO9" i="20"/>
  <c r="AN99" i="23"/>
  <c r="AN99" i="24"/>
  <c r="AN99" i="21"/>
  <c r="AN99" i="22"/>
  <c r="AN99" i="8"/>
  <c r="AK14" i="20" l="1"/>
  <c r="AJ104" i="24"/>
  <c r="AJ104" i="23"/>
  <c r="AJ104" i="22"/>
  <c r="AJ104" i="21"/>
  <c r="AJ104" i="8"/>
  <c r="AN20" i="20"/>
  <c r="AM101" i="24"/>
  <c r="AM101" i="8"/>
  <c r="AM101" i="23"/>
  <c r="AM101" i="22"/>
  <c r="AM101" i="21"/>
  <c r="AL12" i="20"/>
  <c r="AK102" i="23"/>
  <c r="AK102" i="24"/>
  <c r="AK102" i="21"/>
  <c r="AK102" i="22"/>
  <c r="AK102" i="8"/>
  <c r="AK13" i="20"/>
  <c r="AJ103" i="23"/>
  <c r="AJ103" i="24"/>
  <c r="AJ103" i="21"/>
  <c r="AJ103" i="22"/>
  <c r="AJ103" i="8"/>
  <c r="AP9" i="20"/>
  <c r="AO99" i="24"/>
  <c r="AO99" i="23"/>
  <c r="AO99" i="22"/>
  <c r="AO99" i="21"/>
  <c r="AO99" i="8"/>
  <c r="AN19" i="20"/>
  <c r="AM100" i="21"/>
  <c r="AM100" i="22"/>
  <c r="AM100" i="23"/>
  <c r="AM100" i="8"/>
  <c r="AM100" i="24"/>
  <c r="AO8" i="20"/>
  <c r="AN98" i="24"/>
  <c r="AN98" i="23"/>
  <c r="AN98" i="22"/>
  <c r="AN98" i="21"/>
  <c r="AN98" i="8"/>
  <c r="AO19" i="20" l="1"/>
  <c r="AN100" i="23"/>
  <c r="AN100" i="22"/>
  <c r="AN100" i="21"/>
  <c r="AN100" i="24"/>
  <c r="AN100" i="8"/>
  <c r="AL13" i="20"/>
  <c r="AK103" i="24"/>
  <c r="AK103" i="23"/>
  <c r="AK103" i="22"/>
  <c r="AK103" i="21"/>
  <c r="AK103" i="8"/>
  <c r="AO20" i="20"/>
  <c r="AN101" i="23"/>
  <c r="AN101" i="22"/>
  <c r="AN101" i="21"/>
  <c r="AN101" i="24"/>
  <c r="AN101" i="8"/>
  <c r="AP8" i="20"/>
  <c r="AO98" i="23"/>
  <c r="AO98" i="24"/>
  <c r="AO98" i="21"/>
  <c r="AO98" i="22"/>
  <c r="AO98" i="8"/>
  <c r="AP99" i="24"/>
  <c r="AP99" i="23"/>
  <c r="AP99" i="21"/>
  <c r="AP99" i="22"/>
  <c r="AP99" i="8"/>
  <c r="AM12" i="20"/>
  <c r="AL102" i="24"/>
  <c r="AL102" i="23"/>
  <c r="AL102" i="22"/>
  <c r="AL102" i="21"/>
  <c r="AL102" i="8"/>
  <c r="AL14" i="20"/>
  <c r="AK104" i="24"/>
  <c r="AK104" i="23"/>
  <c r="AK104" i="22"/>
  <c r="AK104" i="21"/>
  <c r="AK104" i="8"/>
  <c r="AM14" i="20" l="1"/>
  <c r="AL104" i="24"/>
  <c r="AL104" i="23"/>
  <c r="AL104" i="21"/>
  <c r="AL104" i="22"/>
  <c r="AL104" i="8"/>
  <c r="AP98" i="24"/>
  <c r="AP98" i="23"/>
  <c r="AP98" i="21"/>
  <c r="AP98" i="22"/>
  <c r="AP98" i="8"/>
  <c r="AM13" i="20"/>
  <c r="AL103" i="24"/>
  <c r="AL103" i="23"/>
  <c r="AL103" i="22"/>
  <c r="AL103" i="21"/>
  <c r="AL103" i="8"/>
  <c r="AN12" i="20"/>
  <c r="AM102" i="24"/>
  <c r="AM102" i="23"/>
  <c r="AM102" i="22"/>
  <c r="AM102" i="21"/>
  <c r="AM102" i="8"/>
  <c r="AP20" i="20"/>
  <c r="AO101" i="23"/>
  <c r="AO101" i="21"/>
  <c r="AO101" i="22"/>
  <c r="AO101" i="24"/>
  <c r="AO101" i="8"/>
  <c r="AP19" i="20"/>
  <c r="AO100" i="21"/>
  <c r="AO100" i="24"/>
  <c r="AO100" i="8"/>
  <c r="AO100" i="23"/>
  <c r="AO100" i="22"/>
  <c r="AP101" i="24" l="1"/>
  <c r="AP101" i="22"/>
  <c r="AP101" i="23"/>
  <c r="AP101" i="21"/>
  <c r="AP101" i="8"/>
  <c r="AN13" i="20"/>
  <c r="AM103" i="24"/>
  <c r="AM103" i="23"/>
  <c r="AM103" i="21"/>
  <c r="AM103" i="22"/>
  <c r="AM103" i="8"/>
  <c r="AP100" i="21"/>
  <c r="AP100" i="8"/>
  <c r="AP100" i="24"/>
  <c r="AP100" i="22"/>
  <c r="AP100" i="23"/>
  <c r="AO12" i="20"/>
  <c r="AN102" i="24"/>
  <c r="AN102" i="23"/>
  <c r="AN102" i="21"/>
  <c r="AN102" i="22"/>
  <c r="AN102" i="8"/>
  <c r="AN14" i="20"/>
  <c r="AM104" i="24"/>
  <c r="AM104" i="23"/>
  <c r="AM104" i="21"/>
  <c r="AM104" i="22"/>
  <c r="AM104" i="8"/>
  <c r="AO14" i="20" l="1"/>
  <c r="AN104" i="23"/>
  <c r="AN104" i="24"/>
  <c r="AN104" i="22"/>
  <c r="AN104" i="21"/>
  <c r="AN104" i="8"/>
  <c r="AP12" i="20"/>
  <c r="AO102" i="24"/>
  <c r="AO102" i="23"/>
  <c r="AO102" i="21"/>
  <c r="AO102" i="22"/>
  <c r="AO102" i="8"/>
  <c r="AO13" i="20"/>
  <c r="AN103" i="24"/>
  <c r="AN103" i="23"/>
  <c r="AN103" i="21"/>
  <c r="AN103" i="22"/>
  <c r="AN103" i="8"/>
  <c r="AP102" i="24" l="1"/>
  <c r="AP102" i="23"/>
  <c r="AP102" i="8"/>
  <c r="AP102" i="21"/>
  <c r="AP102" i="22"/>
  <c r="AP13" i="20"/>
  <c r="AO103" i="24"/>
  <c r="AO103" i="23"/>
  <c r="AO103" i="22"/>
  <c r="AO103" i="21"/>
  <c r="AO103" i="8"/>
  <c r="AP14" i="20"/>
  <c r="AO104" i="24"/>
  <c r="AO104" i="23"/>
  <c r="AO104" i="22"/>
  <c r="AO104" i="21"/>
  <c r="AO104" i="8"/>
  <c r="AP103" i="24" l="1"/>
  <c r="AP103" i="23"/>
  <c r="AP103" i="8"/>
  <c r="AP103" i="21"/>
  <c r="AP103" i="22"/>
  <c r="AP104" i="24"/>
  <c r="AP104" i="8"/>
  <c r="D107" i="8" s="1"/>
  <c r="F107" i="8" s="1"/>
  <c r="AP104" i="23"/>
  <c r="AP104" i="21"/>
  <c r="AP104" i="22"/>
  <c r="D107" i="24" l="1"/>
  <c r="F107" i="24" s="1"/>
  <c r="D107" i="22"/>
  <c r="F107" i="22" s="1"/>
  <c r="D107" i="23"/>
  <c r="F107" i="23" s="1"/>
  <c r="D107" i="21"/>
  <c r="F107" i="21" s="1"/>
</calcChain>
</file>

<file path=xl/sharedStrings.xml><?xml version="1.0" encoding="utf-8"?>
<sst xmlns="http://schemas.openxmlformats.org/spreadsheetml/2006/main" count="337" uniqueCount="119">
  <si>
    <t>Nível</t>
  </si>
  <si>
    <t>Classe</t>
  </si>
  <si>
    <t>Carga Horária 2 (h):</t>
  </si>
  <si>
    <t>Carga Horária 1 (h):</t>
  </si>
  <si>
    <t>Carga Horária 3 (h):</t>
  </si>
  <si>
    <t>Gasto com Gratificacões</t>
  </si>
  <si>
    <t>Necessidade de horas docentes x horas contratadas</t>
  </si>
  <si>
    <t>Projeção de receitas e análise de despesas com pessoal</t>
  </si>
  <si>
    <t>60% a 80%</t>
  </si>
  <si>
    <t>&gt; 90%</t>
  </si>
  <si>
    <t>81 a 90%</t>
  </si>
  <si>
    <t>&lt; 60%</t>
  </si>
  <si>
    <t>&gt; 25%</t>
  </si>
  <si>
    <t>Relação professores fora da sala de aula x professores em exercício de docência</t>
  </si>
  <si>
    <t>1% a 15%</t>
  </si>
  <si>
    <t>16% a 25%</t>
  </si>
  <si>
    <t xml:space="preserve">&lt; 1% </t>
  </si>
  <si>
    <t>1% a 10%</t>
  </si>
  <si>
    <t>11% a 30%</t>
  </si>
  <si>
    <t>&gt; 30%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</si>
  <si>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se tornar financeiramente inviável.</t>
  </si>
  <si>
    <t>Verificar se a Rede necessita do total de horas contratadas, incluindo profissionais efetivos, provisórios, terceirizados e outros; Verificar custos com a dispersão da carreira e projetar reajuste do PSPN para saber novo impacto dos gastos de pessoal sobre as receitas de MDE; Possibilidade do Plano de Carreira já estar financeiramente inviável.</t>
  </si>
  <si>
    <t>Contraria o Art. 22 da Lei nº 11.494/2007 (Lei do FUNDEB): Art. 22.  Pelo menos 60% (sessenta por cento) dos recursos anuais totais dos Fundos serão destinados ao pagamento da remuneração dos profissionais do magistério da educação básica em efetivo exercício na rede pública.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</si>
  <si>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 Possibilidade do Plano de Carreira se tornar financeiramente inviável.</t>
  </si>
  <si>
    <t>Verificar se há necessidade de contratar novos profissionais.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</si>
  <si>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Possibilidade do Plano de Carreira já estar financeiramente inviável.</t>
  </si>
  <si>
    <t>Verificar existência de superposição de gratificações - Exemplos: profissional faz concurso para cargo de Nível Superior (Licenciatura/Bacharelado) e recebe gratificação por possuir a formação exigida como requisito para acesso ao cargo; A carreira preve movimentação por tempo de serviço e paga ao mesmo tempo anuênio, biênio, etc; Verificar incorporação de gratificações por funções transitórias - Exemplo: professor ocupa função de diretor por 4 anos e depois incorpora a gratificação; Verificar o impacto dos reajustes de vencimentos (PSPN; aumentos; movimentações na carreira) nas gratificações calculadas em percentual; Verificar se o percentual em questão garante a a viabilidade financeira do Plano de Carreira.</t>
  </si>
  <si>
    <t>Verificar custos com a dispersão da carreira e projetar reajuste do PSPN para saber novo impacto dos gastos de pessoal sobre as receitas de MDE; Verificar se o percentual em questão garante a viabilidade financeira do Plano de Carreira.</t>
  </si>
  <si>
    <t>Custo Mensal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</si>
  <si>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se tornar financeiramente inviável.</t>
  </si>
  <si>
    <t>Verificar o motivo de haver percentual tão significativo de profissionais excedentes no exercício de docência; Exemplos: mais de um professor por sala, professores com carga horaria aquem da sua jornada de trabalho contratual; Possibilidade do Plano de Carreira já estar financeiramente inviável.</t>
  </si>
  <si>
    <t>% incide sobre</t>
  </si>
  <si>
    <t>%</t>
  </si>
  <si>
    <t>Carga Horária 1</t>
  </si>
  <si>
    <t>Carga Horária 2</t>
  </si>
  <si>
    <t>Carga Horária 3</t>
  </si>
  <si>
    <t>Horas semanais</t>
  </si>
  <si>
    <t>Piso</t>
  </si>
  <si>
    <t>1 a 20%</t>
  </si>
  <si>
    <t>21 a 40%</t>
  </si>
  <si>
    <t>&gt; 40%</t>
  </si>
  <si>
    <t>Carga Horária 4</t>
  </si>
  <si>
    <t>Carga Horária 5</t>
  </si>
  <si>
    <t>Carga Horária 6</t>
  </si>
  <si>
    <t>Carga Horária 7</t>
  </si>
  <si>
    <t>Carga Horária 8</t>
  </si>
  <si>
    <t>Carga Horária 9</t>
  </si>
  <si>
    <t>Carga Horária 10</t>
  </si>
  <si>
    <t>Piso Proporcional</t>
  </si>
  <si>
    <t>Carga Horária:</t>
  </si>
  <si>
    <t>Dispersão Horizontal:</t>
  </si>
  <si>
    <t>Dispersão Total:</t>
  </si>
  <si>
    <t>Carga Horária 4 (h):</t>
  </si>
  <si>
    <t>Carga Horária 5 (h):</t>
  </si>
  <si>
    <t>Carga Horária 6 (h):</t>
  </si>
  <si>
    <t>Carga Horária 7 (h):</t>
  </si>
  <si>
    <t>Carga Horária 8 (h):</t>
  </si>
  <si>
    <t>Carga Horária 10 (h):</t>
  </si>
  <si>
    <t>Carga Horária 9 (h):</t>
  </si>
  <si>
    <t>Percentual  Previdência Efetivos</t>
  </si>
  <si>
    <t>Percentual  Previdência Temporários</t>
  </si>
  <si>
    <t>Professores</t>
  </si>
  <si>
    <t>Vencimento em relação ao inicial da carreira:</t>
  </si>
  <si>
    <t>Classe A</t>
  </si>
  <si>
    <t>Igual</t>
  </si>
  <si>
    <t>Total Ano</t>
  </si>
  <si>
    <t>Custo Anual com Temporários em Docência</t>
  </si>
  <si>
    <t>Custo Anual</t>
  </si>
  <si>
    <t>Custo mensal por posição da carreira</t>
  </si>
  <si>
    <t>Custo Anual com Temporários Fora de Docência</t>
  </si>
  <si>
    <t>Total Efetivos em Docência</t>
  </si>
  <si>
    <t>Total Temporários</t>
  </si>
  <si>
    <t>Total Efetivos na Equipe Pedagógica</t>
  </si>
  <si>
    <t>Total Efetivos na Sec. de Educação</t>
  </si>
  <si>
    <t>Total Efetivos Cedidos com Ônus</t>
  </si>
  <si>
    <t>Total Efetivos em Licença ou Readaptação</t>
  </si>
  <si>
    <t>Efetivos x Temporários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</si>
  <si>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Verificar se o percentual em questão garante a viabilidade financeira do Plano de Carreira.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</si>
  <si>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se tornar financeiramente inviável.</t>
  </si>
  <si>
    <t>Verificar se os profissionais fora do exercício da docência exercem funções do magistério na escola ou secretaria de educação; Analisar se o quantitativo de profissionais que atuam nas equipes pedagógicas das escolas e das secretarias é condizente com o tamanho e as necessidades da Rede de Ensino; Analisar a efetiva necessidade de ceder profissionais para outros orgãos/instituições com ônus para a Secretaria de Educação; Possibilidade do Plano de Carreira já estar financeiramente inviável.</t>
  </si>
  <si>
    <t>0% a 10%</t>
  </si>
  <si>
    <t>Cumprindo a Meta 18.1 do Plano Nacional de Educação (Lei nº 13.005/2014) que orienta estruturar as redes públicas de Educação Básica de modo que, até o início do terceiro ano de vigência da Lei 90% (noventa por cento), no mínimo, dos respectivos profissionais do magistério e 50% (cinquenta por cento), no mínimo, dos respectivos profissionais da Educação não docentes sejam ocupantes de cargos de provimento efetivo e estejam em exercício nas redes escolares a que se encontrem vinculados; Verificar se o percentual em questão garante a viabilidade financeira do Plano de Carreira.</t>
  </si>
  <si>
    <t>Verificar o motivo de haver excedentes de profissionais no exercício de docência; Exemplos: mais de um professor por sala, professores com carga horaria aquem da sua jornada de trabalho contratual; Verificar se o percentual em questão garante a viabilidade financeira do Plano de Carreira.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</si>
  <si>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se tornar financeiramente inviável.</t>
  </si>
  <si>
    <t>Verificar o motivo de haver percentual tão significativo de profissionais temporários na rede; Exemplos: mais de um professor por sala; Analisar a efetiva necessidade de ceder profissionais para outros orgãos/instituições; Analisar se o quantitativo de profissionais que atuam nas equipes pedagógicas das escolas e das secretarias é condizente com o tamanho e as necessidades da Rede; Possibilidade do Plano de Carreira já estar financeiramente inviável.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</si>
  <si>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</si>
  <si>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</si>
  <si>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</si>
  <si>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</si>
  <si>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</si>
  <si>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</si>
  <si>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</si>
  <si>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</si>
  <si>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</si>
  <si>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</si>
  <si>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Percentual Férias Docência</t>
  </si>
  <si>
    <t>Percentual Férias Fora de Docência</t>
  </si>
  <si>
    <t>Níveis (até 8)</t>
  </si>
  <si>
    <t>Total:</t>
  </si>
  <si>
    <t>Contratos (meses)</t>
  </si>
  <si>
    <t>Preencha com o número de profissionais efetivos que estão no exercício da docência em cada posição da tabela do Plano de Carreira.</t>
  </si>
  <si>
    <t>Vencimentos</t>
  </si>
  <si>
    <t>Preencha com o número de profissionais temporários (contratados) que estão no exercício da docência de acordo com o tempo de contrato.</t>
  </si>
  <si>
    <t>Preencha com o número de profissionais efetivos que estão no exercício de funções nas Equipes Pedagógicas (Direção, Coordenação, Supervisão, etc) em cada posição da tabela do Plano de Carreira.</t>
  </si>
  <si>
    <t>Preencha com o número de profissionais efetivos que estão no exercício de funções na Secretaria de Educação em cada posição da tabela do Plano de Carreira.</t>
  </si>
  <si>
    <t>Preencha com o número de profissionais efetivos que estão no exercício de funções alheias à Educação cedidos com ônus em cada posição da tabela do Plano de Carreira.</t>
  </si>
  <si>
    <t>Preencha com o número de profissionais efetivos que estão em licença ou readaptação em cada posição da tabela do Plano de Carreira.</t>
  </si>
  <si>
    <t>Preencha com o número de profissionais temporários (contratados) que estão fora do exercício da docência de acordo com o tempo de contrato.</t>
  </si>
  <si>
    <t>Classes (Até 40)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</si>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</sst>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0" fillId="0" borderId="0" xfId="0" applyNumberFormat="1" applyFill="1" applyBorder="1"/>
    <xf numFmtId="0" fontId="2" fillId="0" borderId="0" xfId="0" applyFont="1" applyAlignment="1">
      <alignment horizontal="right"/>
    </xf>
    <xf numFmtId="10" fontId="0" fillId="0" borderId="0" xfId="1" applyNumberFormat="1" applyFont="1" applyAlignment="1"/>
    <xf numFmtId="0" fontId="0" fillId="0" borderId="0" xfId="0" applyFill="1"/>
    <xf numFmtId="43" fontId="0" fillId="0" borderId="0" xfId="2" applyFont="1"/>
    <xf numFmtId="43" fontId="0" fillId="0" borderId="0" xfId="0" applyNumberFormat="1"/>
    <xf numFmtId="43" fontId="0" fillId="0" borderId="0" xfId="2" applyFont="1" applyFill="1" applyBorder="1"/>
    <xf numFmtId="0" fontId="0" fillId="0" borderId="0" xfId="0" applyFill="1" applyBorder="1" applyAlignment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18" fontId="2" fillId="2" borderId="8" xfId="0" applyNumberFormat="1" applyFont="1" applyFill="1" applyBorder="1" applyAlignment="1">
      <alignment horizontal="center" wrapText="1"/>
    </xf>
    <xf numFmtId="10" fontId="4" fillId="3" borderId="8" xfId="0" applyNumberFormat="1" applyFont="1" applyFill="1" applyBorder="1" applyAlignment="1">
      <alignment horizontal="left" vertical="center"/>
    </xf>
    <xf numFmtId="43" fontId="4" fillId="3" borderId="8" xfId="2" applyFont="1" applyFill="1" applyBorder="1" applyAlignment="1">
      <alignment horizontal="left" vertical="center" wrapText="1"/>
    </xf>
    <xf numFmtId="10" fontId="4" fillId="3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10" fontId="8" fillId="0" borderId="0" xfId="3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8" fontId="0" fillId="0" borderId="0" xfId="0" applyNumberFormat="1" applyFill="1" applyBorder="1"/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/>
    <xf numFmtId="10" fontId="8" fillId="4" borderId="8" xfId="3" applyNumberForma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6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4" fillId="3" borderId="8" xfId="4" applyNumberFormat="1" applyFont="1" applyFill="1" applyBorder="1" applyAlignment="1">
      <alignment horizontal="left" vertical="center" wrapText="1"/>
    </xf>
    <xf numFmtId="0" fontId="4" fillId="3" borderId="8" xfId="2" applyNumberFormat="1" applyFont="1" applyFill="1" applyBorder="1" applyAlignment="1">
      <alignment horizontal="left" vertical="center" wrapText="1"/>
    </xf>
    <xf numFmtId="0" fontId="8" fillId="4" borderId="8" xfId="3" applyBorder="1"/>
    <xf numFmtId="0" fontId="12" fillId="4" borderId="8" xfId="3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10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0" fontId="12" fillId="4" borderId="8" xfId="3" applyNumberFormat="1" applyFont="1" applyBorder="1" applyAlignment="1">
      <alignment horizontal="center"/>
    </xf>
    <xf numFmtId="164" fontId="12" fillId="4" borderId="8" xfId="3" applyNumberFormat="1" applyFont="1" applyBorder="1" applyAlignment="1">
      <alignment horizontal="center"/>
    </xf>
    <xf numFmtId="164" fontId="12" fillId="4" borderId="8" xfId="4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0" fillId="0" borderId="0" xfId="4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1" fontId="10" fillId="0" borderId="13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0" fillId="6" borderId="8" xfId="0" applyFill="1" applyBorder="1"/>
    <xf numFmtId="0" fontId="2" fillId="6" borderId="8" xfId="0" applyFont="1" applyFill="1" applyBorder="1"/>
    <xf numFmtId="0" fontId="2" fillId="6" borderId="8" xfId="0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6" borderId="7" xfId="1" applyNumberFormat="1" applyFont="1" applyFill="1" applyBorder="1" applyAlignment="1">
      <alignment horizontal="center"/>
    </xf>
    <xf numFmtId="0" fontId="10" fillId="6" borderId="8" xfId="0" applyNumberFormat="1" applyFont="1" applyFill="1" applyBorder="1" applyAlignment="1">
      <alignment vertical="center"/>
    </xf>
    <xf numFmtId="0" fontId="6" fillId="6" borderId="8" xfId="0" applyFont="1" applyFill="1" applyBorder="1" applyAlignment="1">
      <alignment horizontal="center"/>
    </xf>
    <xf numFmtId="1" fontId="10" fillId="5" borderId="13" xfId="2" applyNumberFormat="1" applyFont="1" applyFill="1" applyBorder="1" applyAlignment="1">
      <alignment horizontal="center"/>
    </xf>
    <xf numFmtId="1" fontId="10" fillId="0" borderId="8" xfId="2" applyNumberFormat="1" applyFont="1" applyFill="1" applyBorder="1" applyAlignment="1">
      <alignment horizontal="center"/>
    </xf>
    <xf numFmtId="1" fontId="10" fillId="5" borderId="8" xfId="2" applyNumberFormat="1" applyFont="1" applyFill="1" applyBorder="1" applyAlignment="1">
      <alignment horizontal="center"/>
    </xf>
    <xf numFmtId="1" fontId="2" fillId="6" borderId="8" xfId="2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/>
    </xf>
    <xf numFmtId="0" fontId="8" fillId="4" borderId="8" xfId="3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10" fontId="12" fillId="0" borderId="0" xfId="3" applyNumberFormat="1" applyFont="1" applyFill="1" applyBorder="1" applyAlignment="1">
      <alignment horizontal="center"/>
    </xf>
    <xf numFmtId="10" fontId="2" fillId="0" borderId="12" xfId="0" applyNumberFormat="1" applyFont="1" applyBorder="1" applyAlignment="1">
      <alignment vertical="center"/>
    </xf>
    <xf numFmtId="0" fontId="2" fillId="6" borderId="1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6" fillId="6" borderId="8" xfId="0" applyFont="1" applyFill="1" applyBorder="1" applyAlignment="1"/>
    <xf numFmtId="0" fontId="6" fillId="6" borderId="8" xfId="0" applyFont="1" applyFill="1" applyBorder="1" applyAlignment="1">
      <alignment horizontal="right"/>
    </xf>
    <xf numFmtId="1" fontId="6" fillId="6" borderId="8" xfId="0" applyNumberFormat="1" applyFont="1" applyFill="1" applyBorder="1" applyAlignment="1"/>
    <xf numFmtId="1" fontId="4" fillId="0" borderId="8" xfId="2" applyNumberFormat="1" applyFont="1" applyFill="1" applyBorder="1" applyAlignment="1">
      <alignment horizontal="center" vertical="center"/>
    </xf>
    <xf numFmtId="1" fontId="4" fillId="5" borderId="8" xfId="2" applyNumberFormat="1" applyFont="1" applyFill="1" applyBorder="1" applyAlignment="1">
      <alignment horizontal="center" vertical="center"/>
    </xf>
    <xf numFmtId="1" fontId="6" fillId="6" borderId="8" xfId="2" applyNumberFormat="1" applyFont="1" applyFill="1" applyBorder="1" applyAlignment="1">
      <alignment horizontal="center"/>
    </xf>
    <xf numFmtId="43" fontId="6" fillId="6" borderId="8" xfId="2" applyFont="1" applyFill="1" applyBorder="1" applyAlignment="1"/>
    <xf numFmtId="1" fontId="4" fillId="0" borderId="8" xfId="0" applyNumberFormat="1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0" fontId="2" fillId="0" borderId="12" xfId="1" applyNumberFormat="1" applyFont="1" applyFill="1" applyBorder="1" applyAlignment="1">
      <alignment vertical="center"/>
    </xf>
    <xf numFmtId="0" fontId="12" fillId="4" borderId="12" xfId="3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6" borderId="11" xfId="0" applyFill="1" applyBorder="1"/>
    <xf numFmtId="0" fontId="0" fillId="6" borderId="10" xfId="0" applyFill="1" applyBorder="1"/>
    <xf numFmtId="0" fontId="3" fillId="6" borderId="11" xfId="0" applyFont="1" applyFill="1" applyBorder="1" applyAlignment="1">
      <alignment horizontal="center"/>
    </xf>
    <xf numFmtId="0" fontId="8" fillId="6" borderId="9" xfId="3" applyFill="1" applyBorder="1" applyAlignment="1">
      <alignment horizontal="center"/>
    </xf>
    <xf numFmtId="0" fontId="8" fillId="6" borderId="11" xfId="3" applyFill="1" applyBorder="1" applyAlignment="1">
      <alignment horizontal="center"/>
    </xf>
    <xf numFmtId="0" fontId="8" fillId="6" borderId="10" xfId="3" applyFill="1" applyBorder="1" applyAlignment="1">
      <alignment horizontal="center"/>
    </xf>
    <xf numFmtId="0" fontId="2" fillId="6" borderId="8" xfId="0" applyFont="1" applyFill="1" applyBorder="1" applyAlignment="1">
      <alignment horizontal="right" vertical="center"/>
    </xf>
    <xf numFmtId="0" fontId="2" fillId="6" borderId="12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/>
    </xf>
    <xf numFmtId="43" fontId="2" fillId="6" borderId="12" xfId="2" applyFont="1" applyFill="1" applyBorder="1" applyAlignment="1">
      <alignment horizontal="right" vertical="center"/>
    </xf>
    <xf numFmtId="0" fontId="0" fillId="6" borderId="8" xfId="0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right"/>
    </xf>
    <xf numFmtId="0" fontId="6" fillId="6" borderId="5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right"/>
    </xf>
    <xf numFmtId="43" fontId="6" fillId="6" borderId="8" xfId="2" applyFont="1" applyFill="1" applyBorder="1" applyAlignment="1">
      <alignment horizontal="right"/>
    </xf>
    <xf numFmtId="0" fontId="6" fillId="6" borderId="17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1" fillId="0" borderId="9" xfId="4" applyNumberFormat="1" applyFont="1" applyBorder="1" applyAlignment="1">
      <alignment horizontal="center"/>
    </xf>
    <xf numFmtId="164" fontId="1" fillId="0" borderId="10" xfId="4" applyNumberFormat="1" applyFont="1" applyBorder="1" applyAlignment="1">
      <alignment horizont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43" fontId="6" fillId="6" borderId="17" xfId="2" applyFont="1" applyFill="1" applyBorder="1" applyAlignment="1">
      <alignment horizontal="center"/>
    </xf>
    <xf numFmtId="43" fontId="6" fillId="6" borderId="14" xfId="2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0" fillId="6" borderId="9" xfId="0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wrapText="1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</cellXfs>
  <cellStyles count="5">
    <cellStyle name="Moeda" xfId="4" builtinId="4"/>
    <cellStyle name="Neutra" xfId="3" builtinId="28"/>
    <cellStyle name="Normal" xfId="0" builtinId="0"/>
    <cellStyle name="Porcentagem" xfId="1" builtinId="5"/>
    <cellStyle name="Vírgula" xfId="2" builtinId="3"/>
  </cellStyles>
  <dxfs count="39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989"/>
      <color rgb="FFFFFF66"/>
      <color rgb="FFECE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AP116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1.7109375" style="2" customWidth="1"/>
    <col min="2" max="2" width="7.28515625" style="2" bestFit="1" customWidth="1"/>
    <col min="3" max="3" width="15.7109375" style="2" customWidth="1"/>
    <col min="4" max="7" width="14.85546875" style="2" bestFit="1" customWidth="1"/>
    <col min="8" max="9" width="15" style="2" customWidth="1"/>
    <col min="10" max="20" width="14.85546875" style="2" bestFit="1" customWidth="1"/>
    <col min="21" max="21" width="16.42578125" style="2" customWidth="1"/>
    <col min="22" max="22" width="17" style="2" customWidth="1"/>
    <col min="23" max="23" width="12.28515625" style="2" bestFit="1" customWidth="1"/>
    <col min="24" max="25" width="12.7109375" style="2" customWidth="1"/>
    <col min="26" max="26" width="12.5703125" style="2" customWidth="1"/>
    <col min="27" max="32" width="12.28515625" style="2" bestFit="1" customWidth="1"/>
    <col min="33" max="42" width="11.28515625" style="2" bestFit="1" customWidth="1"/>
    <col min="43" max="16384" width="9.140625" style="2"/>
  </cols>
  <sheetData>
    <row r="1" spans="3:42" ht="15" customHeight="1" x14ac:dyDescent="0.25">
      <c r="U1"/>
      <c r="V1"/>
    </row>
    <row r="2" spans="3:42" ht="15" customHeight="1" x14ac:dyDescent="0.25">
      <c r="C2" s="64"/>
      <c r="D2" s="64" t="s">
        <v>33</v>
      </c>
      <c r="E2" s="64" t="s">
        <v>34</v>
      </c>
      <c r="F2" s="64" t="s">
        <v>35</v>
      </c>
      <c r="G2" s="64" t="s">
        <v>41</v>
      </c>
      <c r="H2" s="64" t="s">
        <v>42</v>
      </c>
      <c r="I2" s="64" t="s">
        <v>43</v>
      </c>
      <c r="J2" s="64" t="s">
        <v>44</v>
      </c>
      <c r="K2" s="64" t="s">
        <v>45</v>
      </c>
      <c r="L2" s="64" t="s">
        <v>46</v>
      </c>
      <c r="M2" s="64" t="s">
        <v>47</v>
      </c>
      <c r="U2"/>
      <c r="V2"/>
    </row>
    <row r="3" spans="3:42" ht="15" customHeight="1" x14ac:dyDescent="0.25">
      <c r="C3" s="65" t="s">
        <v>36</v>
      </c>
      <c r="D3" s="40"/>
      <c r="E3" s="40"/>
      <c r="F3" s="40"/>
      <c r="G3" s="40"/>
      <c r="H3" s="40"/>
      <c r="I3" s="40"/>
      <c r="J3" s="40"/>
      <c r="K3" s="40"/>
      <c r="L3" s="40"/>
      <c r="M3" s="40"/>
      <c r="U3"/>
      <c r="V3"/>
    </row>
    <row r="4" spans="3:42" ht="15" customHeight="1" x14ac:dyDescent="0.25">
      <c r="C4" s="65" t="s">
        <v>48</v>
      </c>
      <c r="D4" s="40"/>
      <c r="E4" s="117"/>
      <c r="F4" s="118"/>
      <c r="G4" s="118"/>
      <c r="H4" s="118"/>
      <c r="I4" s="118"/>
      <c r="J4" s="118"/>
      <c r="K4" s="118"/>
      <c r="L4" s="118"/>
      <c r="M4" s="119"/>
      <c r="U4"/>
      <c r="V4"/>
    </row>
    <row r="5" spans="3:42" ht="15" customHeight="1" x14ac:dyDescent="0.25">
      <c r="C5" s="65" t="s">
        <v>37</v>
      </c>
      <c r="D5" s="49"/>
      <c r="E5" s="49"/>
      <c r="F5" s="49"/>
      <c r="G5" s="50"/>
      <c r="H5" s="50"/>
      <c r="I5" s="50"/>
      <c r="J5" s="50"/>
      <c r="K5" s="50"/>
      <c r="L5" s="50"/>
      <c r="M5" s="50"/>
      <c r="U5"/>
      <c r="V5"/>
    </row>
    <row r="6" spans="3:42" ht="15" customHeight="1" x14ac:dyDescent="0.25">
      <c r="U6"/>
      <c r="V6"/>
    </row>
    <row r="7" spans="3:42" ht="15" customHeight="1" x14ac:dyDescent="0.25">
      <c r="C7" s="65" t="s">
        <v>97</v>
      </c>
      <c r="D7" s="40"/>
      <c r="E7" s="45"/>
      <c r="F7" s="45"/>
      <c r="G7" s="45"/>
      <c r="U7"/>
      <c r="V7"/>
    </row>
    <row r="8" spans="3:42" ht="15" customHeight="1" x14ac:dyDescent="0.25">
      <c r="C8" s="65" t="s">
        <v>32</v>
      </c>
      <c r="D8" s="48"/>
      <c r="E8" s="48"/>
      <c r="F8" s="48"/>
      <c r="G8" s="48"/>
      <c r="H8" s="48"/>
      <c r="I8" s="48"/>
      <c r="J8" s="48"/>
      <c r="K8" s="83"/>
      <c r="L8" s="83"/>
      <c r="U8"/>
      <c r="V8"/>
    </row>
    <row r="9" spans="3:42" ht="15" customHeight="1" x14ac:dyDescent="0.25">
      <c r="C9" s="131" t="s">
        <v>0</v>
      </c>
      <c r="D9" s="3"/>
      <c r="E9" s="3"/>
      <c r="F9" s="3"/>
      <c r="G9" s="3"/>
      <c r="H9" s="3"/>
      <c r="I9" s="3"/>
      <c r="J9" s="3"/>
      <c r="K9" s="3"/>
      <c r="L9" s="3"/>
      <c r="N9" s="9"/>
      <c r="U9"/>
      <c r="V9"/>
    </row>
    <row r="10" spans="3:42" ht="15" customHeight="1" x14ac:dyDescent="0.25">
      <c r="C10" s="131"/>
      <c r="D10" s="3" t="str">
        <f>IF(qtd_niveis&gt;1,"II","")</f>
        <v/>
      </c>
      <c r="E10" s="3" t="str">
        <f>IF(qtd_niveis&gt;2,"III","")</f>
        <v/>
      </c>
      <c r="F10" s="3" t="str">
        <f>IF(qtd_niveis&gt;3,"IV","")</f>
        <v/>
      </c>
      <c r="G10" s="3" t="str">
        <f>IF(qtd_niveis&gt;4,"V","")</f>
        <v/>
      </c>
      <c r="H10" s="3" t="str">
        <f>IF(qtd_niveis&gt;5,"VI","")</f>
        <v/>
      </c>
      <c r="I10" s="3" t="str">
        <f>IF(qtd_niveis&gt;6,"VII","")</f>
        <v/>
      </c>
      <c r="J10" s="3" t="str">
        <f>IF(qtd_niveis&gt;7,"VIII","")</f>
        <v/>
      </c>
      <c r="K10" s="3"/>
      <c r="L10" s="3"/>
      <c r="N10" s="9"/>
      <c r="U10"/>
      <c r="V10"/>
    </row>
    <row r="11" spans="3:42" ht="15" customHeight="1" x14ac:dyDescent="0.25">
      <c r="U11"/>
      <c r="V11"/>
    </row>
    <row r="12" spans="3:42" ht="15" customHeight="1" x14ac:dyDescent="0.25">
      <c r="C12" s="65" t="s">
        <v>108</v>
      </c>
      <c r="D12" s="40"/>
      <c r="U12"/>
      <c r="V12"/>
    </row>
    <row r="13" spans="3:42" ht="15" customHeight="1" x14ac:dyDescent="0.25">
      <c r="C13" s="65" t="s">
        <v>31</v>
      </c>
      <c r="D13" s="40"/>
      <c r="U13"/>
      <c r="V13"/>
    </row>
    <row r="14" spans="3:42" ht="15" customHeight="1" x14ac:dyDescent="0.25">
      <c r="C14" s="65" t="s">
        <v>32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3:42" ht="15" customHeight="1" x14ac:dyDescent="0.25">
      <c r="C15" s="131" t="s">
        <v>1</v>
      </c>
      <c r="D15" s="3" t="str">
        <f>IF(qtd_classes&gt;0,"A","")</f>
        <v/>
      </c>
      <c r="E15" s="3" t="str">
        <f>IF(qtd_classes&gt;1,IF(incide_classe="Classe Inicial",IF(qtd_classes&gt;2,"A",""),IF(qtd_classes&gt;2,"B","")),"")</f>
        <v/>
      </c>
      <c r="F15" s="3" t="str">
        <f>IF(qtd_classes&gt;2,IF(incide_classe="Classe Inicial",IF(qtd_classes&gt;3,"A",""),IF(qtd_classes&gt;3,"C","")),"")</f>
        <v/>
      </c>
      <c r="G15" s="3" t="str">
        <f>IF(qtd_classes&gt;3,IF(incide_classe="Classe Inicial",IF(qtd_classes&gt;4,"A",""),IF(qtd_classes&gt;4,"D","")),"")</f>
        <v/>
      </c>
      <c r="H15" s="3" t="str">
        <f>IF(qtd_classes&gt;4,IF(incide_classe="Classe Inicial",IF(qtd_classes&gt;5,"A",""),IF(qtd_classes&gt;5,"E","")),"")</f>
        <v/>
      </c>
      <c r="I15" s="3" t="str">
        <f>IF(qtd_classes&gt;5,IF(incide_classe="Classe Inicial",IF(qtd_classes&gt;6,"A",""),IF(qtd_classes&gt;6,"F","")),"")</f>
        <v/>
      </c>
      <c r="J15" s="3" t="str">
        <f>IF(qtd_classes&gt;6,IF(incide_classe="Classe Inicial",IF(qtd_classes&gt;7,"A",""),IF(qtd_classes&gt;7,"G","")),"")</f>
        <v/>
      </c>
      <c r="K15" s="3" t="str">
        <f>IF(qtd_classes&gt;7,IF(incide_classe="Classe Inicial",IF(qtd_classes&gt;8,"A",""),IF(qtd_classes&gt;8,"H","")),"")</f>
        <v/>
      </c>
      <c r="L15" s="3" t="str">
        <f>IF(qtd_classes&gt;8,IF(incide_classe="Classe Inicial",IF(qtd_classes&gt;9,"A",""),IF(qtd_classes&gt;9,"I","")),"")</f>
        <v/>
      </c>
      <c r="M15" s="3" t="str">
        <f>IF(qtd_classes&gt;9,IF(incide_classe="Classe Inicial",IF(qtd_classes&gt;10,"A",""),IF(qtd_classes&gt;10,"J","")),"")</f>
        <v/>
      </c>
      <c r="N15" s="3" t="str">
        <f>IF(qtd_classes&gt;10,IF(incide_classe="Classe Inicial",IF(qtd_classes&gt;11,"A",""),IF(qtd_classes&gt;11,"K","")),"")</f>
        <v/>
      </c>
      <c r="O15" s="3" t="str">
        <f>IF(qtd_classes&gt;11,IF(incide_classe="Classe Inicial",IF(qtd_classes&gt;12,"A",""),IF(qtd_classes&gt;12,"L","")),"")</f>
        <v/>
      </c>
      <c r="P15" s="3" t="str">
        <f>IF(qtd_classes&gt;12,IF(incide_classe="Classe Inicial",IF(qtd_classes&gt;13,"A",""),IF(qtd_classes&gt;13,"M","")),"")</f>
        <v/>
      </c>
      <c r="Q15" s="3" t="str">
        <f>IF(qtd_classes&gt;13,IF(incide_classe="Classe Inicial",IF(qtd_classes&gt;14,"A",""),IF(qtd_classes&gt;14,"N","")),"")</f>
        <v/>
      </c>
      <c r="R15" s="3" t="str">
        <f>IF(qtd_classes&gt;14,IF(incide_classe="Classe Inicial",IF(qtd_classes&gt;15,"A",""),IF(qtd_classes&gt;15,"O","")),"")</f>
        <v/>
      </c>
      <c r="S15" s="3" t="str">
        <f>IF(qtd_classes&gt;15,IF(incide_classe="Classe Inicial",IF(qtd_classes&gt;16,"A",""),IF(qtd_classes&gt;16,"P","")),"")</f>
        <v/>
      </c>
      <c r="T15" s="3" t="str">
        <f>IF(qtd_classes&gt;16,IF(incide_classe="Classe Inicial",IF(qtd_classes&gt;17,"A",""),IF(qtd_classes&gt;17,"Q","")),"")</f>
        <v/>
      </c>
      <c r="U15" s="3" t="str">
        <f>IF(qtd_classes&gt;17,IF(incide_classe="Classe Inicial",IF(qtd_classes&gt;18,"A",""),IF(qtd_classes&gt;18,"R","")),"")</f>
        <v/>
      </c>
      <c r="V15" s="3" t="str">
        <f>IF(qtd_classes&gt;18,IF(incide_classe="Classe Inicial",IF(qtd_classes&gt;19,"A",""),IF(qtd_classes&gt;19,"S","")),"")</f>
        <v/>
      </c>
      <c r="W15" s="3" t="str">
        <f>IF(qtd_classes&gt;19,IF(incide_classe="Classe Inicial",IF(qtd_classes&gt;20,"A",""),IF(qtd_classes&gt;20,"T","")),"")</f>
        <v/>
      </c>
      <c r="X15" s="3" t="str">
        <f>IF(qtd_classes&gt;20,IF(incide_classe="Classe Inicial",IF(qtd_classes&gt;21,"A",""),IF(qtd_classes&gt;21,"U","")),"")</f>
        <v/>
      </c>
      <c r="Y15" s="3" t="str">
        <f>IF(qtd_classes&gt;21,IF(incide_classe="Classe Inicial",IF(qtd_classes&gt;22,"A",""),IF(qtd_classes&gt;22,"V","")),"")</f>
        <v/>
      </c>
      <c r="Z15" s="3" t="str">
        <f>IF(qtd_classes&gt;22,IF(incide_classe="Classe Inicial",IF(qtd_classes&gt;23,"A",""),IF(qtd_classes&gt;23,"W","")),"")</f>
        <v/>
      </c>
      <c r="AA15" s="3" t="str">
        <f>IF(qtd_classes&gt;23,IF(incide_classe="Classe Inicial",IF(qtd_classes&gt;24,"A",""),IF(qtd_classes&gt;24,"X","")),"")</f>
        <v/>
      </c>
      <c r="AB15" s="3" t="str">
        <f>IF(qtd_classes&gt;24,IF(incide_classe="Classe Inicial",IF(qtd_classes&gt;25,"A",""),IF(qtd_classes&gt;25,"Y","")),"")</f>
        <v/>
      </c>
      <c r="AC15" s="3" t="str">
        <f>IF(qtd_classes&gt;25,IF(incide_classe="Classe Inicial",IF(qtd_classes&gt;26,"A",""),IF(qtd_classes&gt;26,"Z","")),"")</f>
        <v/>
      </c>
      <c r="AD15" s="3" t="str">
        <f>IF(qtd_classes&gt;26,IF(incide_classe="Classe Inicial",IF(qtd_classes&gt;27,"A",""),IF(qtd_classes&gt;27,"AA","")),"")</f>
        <v/>
      </c>
      <c r="AE15" s="3" t="str">
        <f>IF(qtd_classes&gt;27,IF(incide_classe="Classe Inicial",IF(qtd_classes&gt;28,"A",""),IF(qtd_classes&gt;28,"AB","")),"")</f>
        <v/>
      </c>
      <c r="AF15" s="3" t="str">
        <f t="shared" ref="AF15" si="0">IF(qtd_classes&gt;28,IF(incide_classe="Classe Inicial",IF(qtd_classes&gt;29,"A",""),IF(qtd_classes&gt;29,"AC","")),"")</f>
        <v/>
      </c>
      <c r="AG15" s="3" t="str">
        <f>IF(qtd_classes&gt;29,IF(incide_classe="Classe Inicial",IF(qtd_classes&gt;30,"A",""),IF(qtd_classes&gt;30,"AD","")),"")</f>
        <v/>
      </c>
      <c r="AH15" s="3" t="str">
        <f>IF(qtd_classes&gt;30,IF(incide_classe="Classe Inicial",IF(qtd_classes&gt;31,"A",""),IF(qtd_classes&gt;31,"AE","")),"")</f>
        <v/>
      </c>
      <c r="AI15" s="3" t="str">
        <f>IF(qtd_classes&gt;31,IF(incide_classe="Classe Inicial",IF(qtd_classes&gt;32,"A",""),IF(qtd_classes&gt;32,"AF","")),"")</f>
        <v/>
      </c>
      <c r="AJ15" s="3" t="str">
        <f>IF(qtd_classes&gt;32,IF(incide_classe="Classe Inicial",IF(qtd_classes&gt;33,"A",""),IF(qtd_classes&gt;33,"AG","")),"")</f>
        <v/>
      </c>
      <c r="AK15" s="3" t="str">
        <f>IF(qtd_classes&gt;33,IF(incide_classe="Classe Inicial",IF(qtd_classes&gt;34,"A",""),IF(qtd_classes&gt;34,"AH","")),"")</f>
        <v/>
      </c>
      <c r="AL15" s="3" t="str">
        <f>IF(qtd_classes&gt;34,IF(incide_classe="Classe Inicial",IF(qtd_classes&gt;35,"A",""),IF(qtd_classes&gt;35,"AI","")),"")</f>
        <v/>
      </c>
      <c r="AM15" s="3" t="str">
        <f>IF(qtd_classes&gt;35,IF(incide_classe="Classe Inicial",IF(qtd_classes&gt;36,"A",""),IF(qtd_classes&gt;36,"AJ","")),"")</f>
        <v/>
      </c>
      <c r="AN15" s="3" t="str">
        <f>IF(qtd_classes&gt;36,IF(incide_classe="Classe Inicial",IF(qtd_classes&gt;37,"A",""),IF(qtd_classes&gt;37,"AK","")),"")</f>
        <v/>
      </c>
      <c r="AO15" s="3" t="str">
        <f>IF(qtd_classes&gt;37,IF(incide_classe="Classe Inicial",IF(qtd_classes&gt;38,"A",""),IF(qtd_classes&gt;38,"AL","")),"")</f>
        <v/>
      </c>
      <c r="AP15" s="3" t="str">
        <f>IF(qtd_classes&gt;38,IF(incide_classe="Classe Inicial",IF(qtd_classes&gt;39,"A",""),IF(qtd_classes&gt;39,"AM","")),"")</f>
        <v/>
      </c>
    </row>
    <row r="16" spans="3:42" ht="15" customHeight="1" x14ac:dyDescent="0.25">
      <c r="C16" s="131"/>
      <c r="D16" s="3" t="str">
        <f>IF(qtd_classes&gt;1,"B","")</f>
        <v/>
      </c>
      <c r="E16" s="3" t="str">
        <f>IF(qtd_classes&gt;2,"C","")</f>
        <v/>
      </c>
      <c r="F16" s="3" t="str">
        <f>IF(qtd_classes&gt;3,"D","")</f>
        <v/>
      </c>
      <c r="G16" s="3" t="str">
        <f>IF(qtd_classes&gt;4,"E","")</f>
        <v/>
      </c>
      <c r="H16" s="3" t="str">
        <f>IF(qtd_classes&gt;5,"F","")</f>
        <v/>
      </c>
      <c r="I16" s="3" t="str">
        <f>IF(qtd_classes&gt;6,"G","")</f>
        <v/>
      </c>
      <c r="J16" s="3" t="str">
        <f>IF(qtd_classes&gt;7,"H","")</f>
        <v/>
      </c>
      <c r="K16" s="3" t="str">
        <f>IF(qtd_classes&gt;8,"I","")</f>
        <v/>
      </c>
      <c r="L16" s="3" t="str">
        <f>IF(qtd_classes&gt;9,"J","")</f>
        <v/>
      </c>
      <c r="M16" s="3" t="str">
        <f>IF(qtd_classes&gt;10,"K","")</f>
        <v/>
      </c>
      <c r="N16" s="3" t="str">
        <f>IF(qtd_classes&gt;11,"L","")</f>
        <v/>
      </c>
      <c r="O16" s="3" t="str">
        <f>IF(qtd_classes&gt;12,"M","")</f>
        <v/>
      </c>
      <c r="P16" s="3" t="str">
        <f>IF(qtd_classes&gt;13,"N","")</f>
        <v/>
      </c>
      <c r="Q16" s="3" t="str">
        <f>IF(qtd_classes&gt;14,"O","")</f>
        <v/>
      </c>
      <c r="R16" s="3" t="str">
        <f>IF(qtd_classes&gt;15,"P","")</f>
        <v/>
      </c>
      <c r="S16" s="3" t="str">
        <f>IF(qtd_classes&gt;16,"Q","")</f>
        <v/>
      </c>
      <c r="T16" s="3" t="str">
        <f>IF(qtd_classes&gt;17,"R","")</f>
        <v/>
      </c>
      <c r="U16" s="3" t="str">
        <f>IF(qtd_classes&gt;18,"S","")</f>
        <v/>
      </c>
      <c r="V16" s="3" t="str">
        <f>IF(qtd_classes&gt;19,"T","")</f>
        <v/>
      </c>
      <c r="W16" s="3" t="str">
        <f>IF(qtd_classes&gt;20,"U","")</f>
        <v/>
      </c>
      <c r="X16" s="3" t="str">
        <f>IF(qtd_classes&gt;21,"V","")</f>
        <v/>
      </c>
      <c r="Y16" s="3" t="str">
        <f>IF(qtd_classes&gt;22,"W","")</f>
        <v/>
      </c>
      <c r="Z16" s="3" t="str">
        <f>IF(qtd_classes&gt;23,"X","")</f>
        <v/>
      </c>
      <c r="AA16" s="3" t="str">
        <f>IF(qtd_classes&gt;24,"Y","")</f>
        <v/>
      </c>
      <c r="AB16" s="3" t="str">
        <f>IF(qtd_classes&gt;25,"Z","")</f>
        <v/>
      </c>
      <c r="AC16" s="3" t="str">
        <f>IF(qtd_classes&gt;26,"AA","")</f>
        <v/>
      </c>
      <c r="AD16" s="3" t="str">
        <f>IF(qtd_classes&gt;27,"AB","")</f>
        <v/>
      </c>
      <c r="AE16" s="3" t="str">
        <f>IF(qtd_classes&gt;28,"AC","")</f>
        <v/>
      </c>
      <c r="AF16" s="3" t="str">
        <f t="shared" ref="AF16" si="1">IF(qtd_classes&gt;29,"AD","")</f>
        <v/>
      </c>
      <c r="AG16" s="3" t="str">
        <f>IF(qtd_classes&gt;30,"AE","")</f>
        <v/>
      </c>
      <c r="AH16" s="3" t="str">
        <f>IF(qtd_classes&gt;31,"AF","")</f>
        <v/>
      </c>
      <c r="AI16" s="3" t="str">
        <f>IF(qtd_classes&gt;32,"AG","")</f>
        <v/>
      </c>
      <c r="AJ16" s="3" t="str">
        <f>IF(qtd_classes&gt;33,"AH","")</f>
        <v/>
      </c>
      <c r="AK16" s="3" t="str">
        <f>IF(qtd_classes&gt;34,"AI","")</f>
        <v/>
      </c>
      <c r="AL16" s="3" t="str">
        <f>IF(qtd_classes&gt;35,"AJ","")</f>
        <v/>
      </c>
      <c r="AM16" s="3" t="str">
        <f>IF(qtd_classes&gt;36,"AK","")</f>
        <v/>
      </c>
      <c r="AN16" s="3" t="str">
        <f>IF(qtd_classes&gt;37,"AL","")</f>
        <v/>
      </c>
      <c r="AO16" s="3" t="str">
        <f>IF(qtd_classes&gt;38,"AM","")</f>
        <v/>
      </c>
      <c r="AP16" s="3" t="str">
        <f>IF(qtd_classes&gt;39,"AN","")</f>
        <v/>
      </c>
    </row>
    <row r="17" spans="2:42" x14ac:dyDescent="0.25">
      <c r="B17"/>
      <c r="C17"/>
      <c r="D17"/>
      <c r="E17"/>
      <c r="F17" s="13"/>
      <c r="G17" s="1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2:42" ht="18.75" customHeight="1" x14ac:dyDescent="0.25">
      <c r="B18" s="120" t="s">
        <v>49</v>
      </c>
      <c r="C18" s="121"/>
      <c r="D18" s="109"/>
      <c r="E18" s="123" t="s">
        <v>50</v>
      </c>
      <c r="F18" s="123"/>
      <c r="G18" s="108" t="e">
        <f>MAX(C21:AP21)/C21-100%</f>
        <v>#DIV/0!</v>
      </c>
      <c r="H18" s="121" t="s">
        <v>51</v>
      </c>
      <c r="I18" s="121"/>
      <c r="J18" s="84" t="e">
        <f>MAX(C21:AF28)/C21-100%</f>
        <v>#DIV/0!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</row>
    <row r="19" spans="2:42" ht="18.75" x14ac:dyDescent="0.3">
      <c r="B19" s="129" t="s">
        <v>0</v>
      </c>
      <c r="C19" s="122" t="s">
        <v>1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25"/>
    </row>
    <row r="20" spans="2:42" ht="15" customHeight="1" x14ac:dyDescent="0.25">
      <c r="B20" s="130"/>
      <c r="C20" s="85" t="str">
        <f>IF(qtd_classes&gt;0,"A","")</f>
        <v/>
      </c>
      <c r="D20" s="85" t="str">
        <f>IF(qtd_classes&gt;1,"B","")</f>
        <v/>
      </c>
      <c r="E20" s="85" t="str">
        <f>IF(qtd_classes&gt;2,"C","")</f>
        <v/>
      </c>
      <c r="F20" s="85" t="str">
        <f>IF(qtd_classes&gt;3,"D","")</f>
        <v/>
      </c>
      <c r="G20" s="85" t="str">
        <f>IF(qtd_classes&gt;4,"E","")</f>
        <v/>
      </c>
      <c r="H20" s="85" t="str">
        <f>IF(qtd_classes&gt;5,"F","")</f>
        <v/>
      </c>
      <c r="I20" s="85" t="str">
        <f>IF(qtd_classes&gt;6,"G","")</f>
        <v/>
      </c>
      <c r="J20" s="85" t="str">
        <f>IF(qtd_classes&gt;7,"H","")</f>
        <v/>
      </c>
      <c r="K20" s="85" t="str">
        <f>IF(qtd_classes&gt;8,"I","")</f>
        <v/>
      </c>
      <c r="L20" s="85" t="str">
        <f>IF(qtd_classes&gt;9,"J","")</f>
        <v/>
      </c>
      <c r="M20" s="85" t="str">
        <f>IF(qtd_classes&gt;10,"K","")</f>
        <v/>
      </c>
      <c r="N20" s="85" t="str">
        <f>IF(qtd_classes&gt;11,"L","")</f>
        <v/>
      </c>
      <c r="O20" s="85" t="str">
        <f>IF(qtd_classes&gt;12,"M","")</f>
        <v/>
      </c>
      <c r="P20" s="85" t="str">
        <f>IF(qtd_classes&gt;13,"N","")</f>
        <v/>
      </c>
      <c r="Q20" s="85" t="str">
        <f>IF(qtd_classes&gt;14,"O","")</f>
        <v/>
      </c>
      <c r="R20" s="85" t="str">
        <f>IF(qtd_classes&gt;15,"P","")</f>
        <v/>
      </c>
      <c r="S20" s="85" t="str">
        <f>IF(qtd_classes&gt;16,"Q","")</f>
        <v/>
      </c>
      <c r="T20" s="85" t="str">
        <f>IF(qtd_classes&gt;17,"R","")</f>
        <v/>
      </c>
      <c r="U20" s="85" t="str">
        <f>IF(qtd_classes&gt;18,"S","")</f>
        <v/>
      </c>
      <c r="V20" s="85" t="str">
        <f>IF(qtd_classes&gt;19,"T","")</f>
        <v/>
      </c>
      <c r="W20" s="85" t="str">
        <f>IF(qtd_classes&gt;20,"U","")</f>
        <v/>
      </c>
      <c r="X20" s="85" t="str">
        <f>IF(qtd_classes&gt;21,"V","")</f>
        <v/>
      </c>
      <c r="Y20" s="85" t="str">
        <f>IF(qtd_classes&gt;22,"W","")</f>
        <v/>
      </c>
      <c r="Z20" s="85" t="str">
        <f>IF(qtd_classes&gt;23,"X","")</f>
        <v/>
      </c>
      <c r="AA20" s="85" t="str">
        <f>IF(qtd_classes&gt;24,"Y","")</f>
        <v/>
      </c>
      <c r="AB20" s="85" t="str">
        <f>IF(qtd_classes&gt;25,"Z","")</f>
        <v/>
      </c>
      <c r="AC20" s="85" t="str">
        <f>IF(qtd_classes&gt;26,"AA","")</f>
        <v/>
      </c>
      <c r="AD20" s="85" t="str">
        <f>IF(qtd_classes&gt;27,"AB","")</f>
        <v/>
      </c>
      <c r="AE20" s="85" t="str">
        <f>IF(qtd_classes&gt;28,"AC","")</f>
        <v/>
      </c>
      <c r="AF20" s="85" t="str">
        <f>IF(qtd_classes&gt;29,"AD","")</f>
        <v/>
      </c>
      <c r="AG20" s="85" t="s">
        <v>109</v>
      </c>
      <c r="AH20" s="85" t="s">
        <v>110</v>
      </c>
      <c r="AI20" s="85" t="s">
        <v>111</v>
      </c>
      <c r="AJ20" s="85" t="s">
        <v>112</v>
      </c>
      <c r="AK20" s="85" t="s">
        <v>113</v>
      </c>
      <c r="AL20" s="85" t="s">
        <v>114</v>
      </c>
      <c r="AM20" s="85" t="s">
        <v>115</v>
      </c>
      <c r="AN20" s="85" t="s">
        <v>116</v>
      </c>
      <c r="AO20" s="85" t="s">
        <v>117</v>
      </c>
      <c r="AP20" s="85" t="s">
        <v>118</v>
      </c>
    </row>
    <row r="21" spans="2:42" x14ac:dyDescent="0.25">
      <c r="B21" s="65" t="str">
        <f>IF(qtd_niveis&gt;0,"I","")</f>
        <v/>
      </c>
      <c r="C21" s="46">
        <f>IF(piso_prop="Sim",piso_ch1*ch/ch_1,IF(D18=ch_1,piso_ch1,IF(D18=ch_2,piso_ch2,IF(D18=ch_3,piso_ch3,IF(D18=ch_4,piso_ch4,IF(D18=ch_5,piso_ch5,IF(D18=ch_6,piso_ch6,IF(D18=ch_7,piso_ch7,IF(D18=ch_8,piso_ch8,IF(D18=ch_9,piso_ch9,IF(D18=ch_10,piso_ch10)))))))))))</f>
        <v>0</v>
      </c>
      <c r="D21" s="47">
        <f t="shared" ref="D21:D28" si="2">IF(qtd_classes&gt;1,IF(incide_classe="Classe Inicial",C21*(perc_classe_b/1+1),C21*(perc_classe_b/1+1)),0)</f>
        <v>0</v>
      </c>
      <c r="E21" s="47">
        <f t="shared" ref="E21:E28" si="3">IF(qtd_classes&gt;2,IF(incide_classe="Classe Inicial",C21*(perc_classe_c/1+1),D21*(perc_classe_c/1+1)),0)</f>
        <v>0</v>
      </c>
      <c r="F21" s="47">
        <f t="shared" ref="F21:F28" si="4">IF(qtd_classes&gt;3,IF(incide_classe="Classe Inicial",C21*(perc_classe_d/1+1),E21*(perc_classe_d/1+1)),0)</f>
        <v>0</v>
      </c>
      <c r="G21" s="47">
        <f t="shared" ref="G21:G28" si="5">IF(qtd_classes&gt;4,IF(incide_classe="Classe Inicial",C21*(perc_classe_e/1+1),F21*(perc_classe_e/1+1)),0)</f>
        <v>0</v>
      </c>
      <c r="H21" s="47">
        <f t="shared" ref="H21:H28" si="6">IF(qtd_classes&gt;5,IF(incide_classe="Classe Inicial",C21*(perc_classe_f/1+1),G21*(perc_classe_f/1+1)),0)</f>
        <v>0</v>
      </c>
      <c r="I21" s="47">
        <f t="shared" ref="I21:I28" si="7">IF(qtd_classes&gt;6,IF(incide_classe="Classe Inicial",C21*(perc_classe_g/1+1),H21*(perc_classe_g/1+1)),0)</f>
        <v>0</v>
      </c>
      <c r="J21" s="47">
        <f t="shared" ref="J21:J28" si="8">IF(qtd_classes&gt;7,IF(incide_classe="Classe Inicial",C21*(perc_classe_h/1+1),I21*(perc_classe_h/1+1)),0)</f>
        <v>0</v>
      </c>
      <c r="K21" s="47">
        <f t="shared" ref="K21:K28" si="9">IF(qtd_classes&gt;8,IF(incide_classe="Classe Inicial",C21*(perc_classe_i/1+1),J21*(perc_classe_i/1+1)),0)</f>
        <v>0</v>
      </c>
      <c r="L21" s="47">
        <f t="shared" ref="L21:L28" si="10">IF(qtd_classes&gt;9,IF(incide_classe="Classe Inicial",C21*(perc_classe_j/1+1),K21*(perc_classe_j/1+1)),0)</f>
        <v>0</v>
      </c>
      <c r="M21" s="47">
        <f t="shared" ref="M21:M28" si="11">IF(qtd_classes&gt;10,IF(incide_classe="Classe Inicial",C21*(perc_classe_k/1+1),L21*(perc_classe_k/1+1)),0)</f>
        <v>0</v>
      </c>
      <c r="N21" s="47">
        <f t="shared" ref="N21:N28" si="12">IF(qtd_classes&gt;11,IF(incide_classe="Classe Inicial",C21*(perc_classe_l/1+1),M21*(perc_classe_l/1+1)),0)</f>
        <v>0</v>
      </c>
      <c r="O21" s="47">
        <f t="shared" ref="O21:O28" si="13">IF(qtd_classes&gt;12,IF(incide_classe="Classe Inicial",C21*(perc_classe_m/1+1),N21*(perc_classe_m/1+1)),0)</f>
        <v>0</v>
      </c>
      <c r="P21" s="47">
        <f t="shared" ref="P21:P28" si="14">IF(qtd_classes&gt;13,IF(incide_classe="Classe Inicial",C21*(perc_classe_n/1+1),O21*(perc_classe_n/1+1)),0)</f>
        <v>0</v>
      </c>
      <c r="Q21" s="47">
        <f t="shared" ref="Q21:Q28" si="15">IF(qtd_classes&gt;14,IF(incide_classe="Classe Inicial",C21*(perc_classe_o/1+1),P21*(perc_classe_o/1+1)),0)</f>
        <v>0</v>
      </c>
      <c r="R21" s="47">
        <f t="shared" ref="R21:R28" si="16">IF(qtd_classes&gt;15,IF(incide_classe="Classe Inicial",C21*(perc_classe_p/1+1),Q21*(perc_classe_p/1+1)),0)</f>
        <v>0</v>
      </c>
      <c r="S21" s="47">
        <f t="shared" ref="S21:S28" si="17">IF(qtd_classes&gt;16,IF(incide_classe="Classe Inicial",C21*(perc_classe_q/1+1),R21*(perc_classe_q/1+1)),0)</f>
        <v>0</v>
      </c>
      <c r="T21" s="47">
        <f t="shared" ref="T21:T28" si="18">IF(qtd_classes&gt;17,IF(incide_classe="Classe Inicial",C21*(perc_classe_r/1+1),S21*(perc_classe_r/1+1)),0)</f>
        <v>0</v>
      </c>
      <c r="U21" s="47">
        <f t="shared" ref="U21:U28" si="19">IF(qtd_classes&gt;18,IF(incide_classe="Classe Inicial",C21*(perc_classe_s/1+1),T21*(perc_classe_s/1+1)),0)</f>
        <v>0</v>
      </c>
      <c r="V21" s="47">
        <f t="shared" ref="V21:V28" si="20">IF(qtd_classes&gt;19,IF(incide_classe="Classe Inicial",C21*(perc_classe_t/1+1),U21*(perc_classe_t/1+1)),0)</f>
        <v>0</v>
      </c>
      <c r="W21" s="47">
        <f t="shared" ref="W21:W28" si="21">IF(qtd_classes&gt;20,IF(incide_classe="Classe Inicial",C21*(perc_classe_u/1+1),V21*(perc_classe_u/1+1)),0)</f>
        <v>0</v>
      </c>
      <c r="X21" s="47">
        <f t="shared" ref="X21:X28" si="22">IF(qtd_classes&gt;21,IF(incide_classe="Classe Inicial",C21*(perc_classe_v/1+1),W21*(perc_classe_v/1+1)),0)</f>
        <v>0</v>
      </c>
      <c r="Y21" s="47">
        <f t="shared" ref="Y21:Y28" si="23">IF(qtd_classes&gt;22,IF(incide_classe="Classe Inicial",C21*(perc_classe_w/1+1),X21*(perc_classe_w/1+1)),0)</f>
        <v>0</v>
      </c>
      <c r="Z21" s="47">
        <f t="shared" ref="Z21:Z28" si="24">IF(qtd_classes&gt;23,IF(incide_classe="Classe Inicial",C21*(perc_classe_x/1+1),Y21*(perc_classe_x/1+1)),0)</f>
        <v>0</v>
      </c>
      <c r="AA21" s="47">
        <f t="shared" ref="AA21:AA28" si="25">IF(qtd_classes&gt;24,IF(incide_classe="Classe Inicial",C21*(perc_classe_y/1+1),Z21*(perc_classe_y/1+1)),0)</f>
        <v>0</v>
      </c>
      <c r="AB21" s="47">
        <f t="shared" ref="AB21:AB28" si="26">IF(qtd_classes&gt;25,IF(incide_classe="Classe Inicial",C21*(perc_classe_z/1+1),AA21*(perc_classe_z/1+1)),0)</f>
        <v>0</v>
      </c>
      <c r="AC21" s="47">
        <f t="shared" ref="AC21:AC28" si="27">IF(qtd_classes&gt;26,IF(incide_classe="Classe Inicial",C21*(perc_classe_aa/1+1),AB21*(perc_classe_aa/1+1)),0)</f>
        <v>0</v>
      </c>
      <c r="AD21" s="47">
        <f t="shared" ref="AD21:AD28" si="28">IF(qtd_classes&gt;27,IF(incide_classe="Classe Inicial",C21*(perc_classe_ab/1+1),AC21*(perc_classe_ab/1+1)),0)</f>
        <v>0</v>
      </c>
      <c r="AE21" s="47">
        <f t="shared" ref="AE21:AE28" si="29">IF(qtd_classes&gt;28,IF(incide_classe="Classe Inicial",C21*(perc_classe_ac/1+1),AD21*(perc_classe_ac/1+1)),0)</f>
        <v>0</v>
      </c>
      <c r="AF21" s="47">
        <f>IF(qtd_classes&gt;29,IF(incide_classe="Classe Inicial",C21*(perc_classe_ad/1+1),AE21*(perc_classe_ad/1+1)),0)</f>
        <v>0</v>
      </c>
      <c r="AG21" s="47">
        <f t="shared" ref="AG21:AG28" si="30">IF(qtd_classes&gt;30,IF(incide_classe="Classe Inicial",C21*(perc_classe_ae/1+1),AF21*(perc_classe_ae/1+1)),0)</f>
        <v>0</v>
      </c>
      <c r="AH21" s="47">
        <f t="shared" ref="AH21:AH28" si="31">IF(qtd_classes&gt;31,IF(incide_classe="Classe Inicial",C21*(perc_classe_af/1+1),AG21*(perc_classe_af/1+1)),0)</f>
        <v>0</v>
      </c>
      <c r="AI21" s="47">
        <f t="shared" ref="AI21:AI28" si="32">IF(qtd_classes&gt;32,IF(incide_classe="Classe Inicial",C21*(perc_classe_ag/1+1),AH21*(perc_classe_ag/1+1)),0)</f>
        <v>0</v>
      </c>
      <c r="AJ21" s="47">
        <f t="shared" ref="AJ21:AJ28" si="33">IF(qtd_classes&gt;33,IF(incide_classe="Classe Inicial",C21*(perc_classe_ah/1+1),AI21*(perc_classe_ah/1+1)),0)</f>
        <v>0</v>
      </c>
      <c r="AK21" s="47">
        <f t="shared" ref="AK21:AK28" si="34">IF(qtd_classes&gt;34,IF(incide_classe="Classe Inicial",C21*(perc_classe_ai/1+1),AJ21*(perc_classe_ai/1+1)),0)</f>
        <v>0</v>
      </c>
      <c r="AL21" s="47">
        <f t="shared" ref="AL21:AL28" si="35">IF(qtd_classes&gt;35,IF(incide_classe="Classe Inicial",C21*(perc_classe_aj/1+1),AK21*(perc_classe_aj/1+1)),0)</f>
        <v>0</v>
      </c>
      <c r="AM21" s="47">
        <f t="shared" ref="AM21:AM28" si="36">IF(qtd_classes&gt;36,IF(incide_classe="Classe Inicial",C21*(perc_classe_ak/1+1),AL21*(perc_classe_ak/1+1)),0)</f>
        <v>0</v>
      </c>
      <c r="AN21" s="47">
        <f t="shared" ref="AN21:AN28" si="37">IF(qtd_classes&gt;37,IF(incide_classe="Classe Inicial",C21*(perc_classe_al/1+1),AM21*(perc_classe_al/1+1)),0)</f>
        <v>0</v>
      </c>
      <c r="AO21" s="47">
        <f t="shared" ref="AO21:AO28" si="38">IF(qtd_classes&gt;38,IF(incide_classe="Classe Inicial",C21*(perc_classe_am/1+1),AN21*(perc_classe_am/1+1)),0)</f>
        <v>0</v>
      </c>
      <c r="AP21" s="47">
        <f t="shared" ref="AP21:AP28" si="39">IF(qtd_classes&gt;39,IF(incide_classe="Classe Inicial",C21*(perc_classe_an/1+1),AO21*(perc_classe_an/1+1)),0)</f>
        <v>0</v>
      </c>
    </row>
    <row r="22" spans="2:42" x14ac:dyDescent="0.25">
      <c r="B22" s="65" t="str">
        <f>IF(qtd_niveis&gt;1,"II","")</f>
        <v/>
      </c>
      <c r="C22" s="66">
        <f>IF(qtd_niveis&gt;1,IF(NI="I",C21*(perc_niv_I/1+1),C21*(perc_niv_I/1+1)),0)</f>
        <v>0</v>
      </c>
      <c r="D22" s="94">
        <f t="shared" si="2"/>
        <v>0</v>
      </c>
      <c r="E22" s="94">
        <f t="shared" si="3"/>
        <v>0</v>
      </c>
      <c r="F22" s="94">
        <f t="shared" si="4"/>
        <v>0</v>
      </c>
      <c r="G22" s="94">
        <f t="shared" si="5"/>
        <v>0</v>
      </c>
      <c r="H22" s="94">
        <f t="shared" si="6"/>
        <v>0</v>
      </c>
      <c r="I22" s="94">
        <f t="shared" si="7"/>
        <v>0</v>
      </c>
      <c r="J22" s="94">
        <f t="shared" si="8"/>
        <v>0</v>
      </c>
      <c r="K22" s="94">
        <f t="shared" si="9"/>
        <v>0</v>
      </c>
      <c r="L22" s="94">
        <f t="shared" si="10"/>
        <v>0</v>
      </c>
      <c r="M22" s="94">
        <f t="shared" si="11"/>
        <v>0</v>
      </c>
      <c r="N22" s="94">
        <f t="shared" si="12"/>
        <v>0</v>
      </c>
      <c r="O22" s="94">
        <f t="shared" si="13"/>
        <v>0</v>
      </c>
      <c r="P22" s="94">
        <f t="shared" si="14"/>
        <v>0</v>
      </c>
      <c r="Q22" s="94">
        <f t="shared" si="15"/>
        <v>0</v>
      </c>
      <c r="R22" s="94">
        <f t="shared" si="16"/>
        <v>0</v>
      </c>
      <c r="S22" s="94">
        <f t="shared" si="17"/>
        <v>0</v>
      </c>
      <c r="T22" s="94">
        <f t="shared" si="18"/>
        <v>0</v>
      </c>
      <c r="U22" s="94">
        <f t="shared" si="19"/>
        <v>0</v>
      </c>
      <c r="V22" s="94">
        <f t="shared" si="20"/>
        <v>0</v>
      </c>
      <c r="W22" s="94">
        <f t="shared" si="21"/>
        <v>0</v>
      </c>
      <c r="X22" s="94">
        <f t="shared" si="22"/>
        <v>0</v>
      </c>
      <c r="Y22" s="94">
        <f t="shared" si="23"/>
        <v>0</v>
      </c>
      <c r="Z22" s="94">
        <f t="shared" si="24"/>
        <v>0</v>
      </c>
      <c r="AA22" s="94">
        <f t="shared" si="25"/>
        <v>0</v>
      </c>
      <c r="AB22" s="94">
        <f t="shared" si="26"/>
        <v>0</v>
      </c>
      <c r="AC22" s="94">
        <f t="shared" si="27"/>
        <v>0</v>
      </c>
      <c r="AD22" s="94">
        <f t="shared" si="28"/>
        <v>0</v>
      </c>
      <c r="AE22" s="94">
        <f t="shared" si="29"/>
        <v>0</v>
      </c>
      <c r="AF22" s="107">
        <f t="shared" ref="AF22:AF28" si="40">IF(qtd_classes&gt;29,IF(incide_classe="Classe Inicial",C22*(perc_classe_ad/1+1),AE22*(perc_classe_ad/1+1)),0)</f>
        <v>0</v>
      </c>
      <c r="AG22" s="107">
        <f t="shared" si="30"/>
        <v>0</v>
      </c>
      <c r="AH22" s="107">
        <f t="shared" si="31"/>
        <v>0</v>
      </c>
      <c r="AI22" s="107">
        <f t="shared" si="32"/>
        <v>0</v>
      </c>
      <c r="AJ22" s="107">
        <f t="shared" si="33"/>
        <v>0</v>
      </c>
      <c r="AK22" s="107">
        <f t="shared" si="34"/>
        <v>0</v>
      </c>
      <c r="AL22" s="107">
        <f t="shared" si="35"/>
        <v>0</v>
      </c>
      <c r="AM22" s="107">
        <f t="shared" si="36"/>
        <v>0</v>
      </c>
      <c r="AN22" s="107">
        <f t="shared" si="37"/>
        <v>0</v>
      </c>
      <c r="AO22" s="107">
        <f t="shared" si="38"/>
        <v>0</v>
      </c>
      <c r="AP22" s="107">
        <f t="shared" si="39"/>
        <v>0</v>
      </c>
    </row>
    <row r="23" spans="2:42" x14ac:dyDescent="0.25">
      <c r="B23" s="65" t="str">
        <f>IF(qtd_niveis&gt;2,"III","")</f>
        <v/>
      </c>
      <c r="C23" s="46">
        <f>IF(qtd_niveis&gt;2,IF(NII="I",C21*(perc_niv_II/1+1),C22*(perc_niv_II/1+1)),0)</f>
        <v>0</v>
      </c>
      <c r="D23" s="47">
        <f>IF(qtd_classes&gt;1,IF(incide_classe="Classe Inicial",C23*(perc_classe_b/1+1),C23*(perc_classe_b/1+1)),0)</f>
        <v>0</v>
      </c>
      <c r="E23" s="47">
        <f t="shared" si="3"/>
        <v>0</v>
      </c>
      <c r="F23" s="47">
        <f t="shared" si="4"/>
        <v>0</v>
      </c>
      <c r="G23" s="47">
        <f t="shared" si="5"/>
        <v>0</v>
      </c>
      <c r="H23" s="47">
        <f t="shared" si="6"/>
        <v>0</v>
      </c>
      <c r="I23" s="47">
        <f t="shared" si="7"/>
        <v>0</v>
      </c>
      <c r="J23" s="47">
        <f t="shared" si="8"/>
        <v>0</v>
      </c>
      <c r="K23" s="47">
        <f t="shared" si="9"/>
        <v>0</v>
      </c>
      <c r="L23" s="47">
        <f t="shared" si="10"/>
        <v>0</v>
      </c>
      <c r="M23" s="47">
        <f t="shared" si="11"/>
        <v>0</v>
      </c>
      <c r="N23" s="47">
        <f t="shared" si="12"/>
        <v>0</v>
      </c>
      <c r="O23" s="47">
        <f t="shared" si="13"/>
        <v>0</v>
      </c>
      <c r="P23" s="47">
        <f t="shared" si="14"/>
        <v>0</v>
      </c>
      <c r="Q23" s="47">
        <f t="shared" si="15"/>
        <v>0</v>
      </c>
      <c r="R23" s="47">
        <f t="shared" si="16"/>
        <v>0</v>
      </c>
      <c r="S23" s="47">
        <f t="shared" si="17"/>
        <v>0</v>
      </c>
      <c r="T23" s="47">
        <f t="shared" si="18"/>
        <v>0</v>
      </c>
      <c r="U23" s="47">
        <f t="shared" si="19"/>
        <v>0</v>
      </c>
      <c r="V23" s="47">
        <f t="shared" si="20"/>
        <v>0</v>
      </c>
      <c r="W23" s="47">
        <f t="shared" si="21"/>
        <v>0</v>
      </c>
      <c r="X23" s="47">
        <f t="shared" si="22"/>
        <v>0</v>
      </c>
      <c r="Y23" s="47">
        <f t="shared" si="23"/>
        <v>0</v>
      </c>
      <c r="Z23" s="47">
        <f t="shared" si="24"/>
        <v>0</v>
      </c>
      <c r="AA23" s="47">
        <f t="shared" si="25"/>
        <v>0</v>
      </c>
      <c r="AB23" s="47">
        <f t="shared" si="26"/>
        <v>0</v>
      </c>
      <c r="AC23" s="47">
        <f t="shared" si="27"/>
        <v>0</v>
      </c>
      <c r="AD23" s="47">
        <f t="shared" si="28"/>
        <v>0</v>
      </c>
      <c r="AE23" s="47">
        <f t="shared" si="29"/>
        <v>0</v>
      </c>
      <c r="AF23" s="47">
        <f t="shared" si="40"/>
        <v>0</v>
      </c>
      <c r="AG23" s="47">
        <f t="shared" si="30"/>
        <v>0</v>
      </c>
      <c r="AH23" s="47">
        <f t="shared" si="31"/>
        <v>0</v>
      </c>
      <c r="AI23" s="47">
        <f t="shared" si="32"/>
        <v>0</v>
      </c>
      <c r="AJ23" s="47">
        <f t="shared" si="33"/>
        <v>0</v>
      </c>
      <c r="AK23" s="47">
        <f t="shared" si="34"/>
        <v>0</v>
      </c>
      <c r="AL23" s="47">
        <f t="shared" si="35"/>
        <v>0</v>
      </c>
      <c r="AM23" s="47">
        <f t="shared" si="36"/>
        <v>0</v>
      </c>
      <c r="AN23" s="47">
        <f t="shared" si="37"/>
        <v>0</v>
      </c>
      <c r="AO23" s="47">
        <f t="shared" si="38"/>
        <v>0</v>
      </c>
      <c r="AP23" s="47">
        <f t="shared" si="39"/>
        <v>0</v>
      </c>
    </row>
    <row r="24" spans="2:42" x14ac:dyDescent="0.25">
      <c r="B24" s="65" t="str">
        <f>IF(qtd_niveis&gt;3,"IV","")</f>
        <v/>
      </c>
      <c r="C24" s="66">
        <f>IF(qtd_niveis&gt;3,IF(NIII="I",C21*(perc_niv_III/1+1),IF(NIII="II",C22*(perc_niv_III/1+1),C23*(perc_niv_III/1+1))),0)</f>
        <v>0</v>
      </c>
      <c r="D24" s="94">
        <f t="shared" si="2"/>
        <v>0</v>
      </c>
      <c r="E24" s="94">
        <f t="shared" si="3"/>
        <v>0</v>
      </c>
      <c r="F24" s="94">
        <f t="shared" si="4"/>
        <v>0</v>
      </c>
      <c r="G24" s="94">
        <f t="shared" si="5"/>
        <v>0</v>
      </c>
      <c r="H24" s="94">
        <f t="shared" si="6"/>
        <v>0</v>
      </c>
      <c r="I24" s="94">
        <f t="shared" si="7"/>
        <v>0</v>
      </c>
      <c r="J24" s="94">
        <f t="shared" si="8"/>
        <v>0</v>
      </c>
      <c r="K24" s="94">
        <f t="shared" si="9"/>
        <v>0</v>
      </c>
      <c r="L24" s="94">
        <f t="shared" si="10"/>
        <v>0</v>
      </c>
      <c r="M24" s="94">
        <f t="shared" si="11"/>
        <v>0</v>
      </c>
      <c r="N24" s="94">
        <f t="shared" si="12"/>
        <v>0</v>
      </c>
      <c r="O24" s="94">
        <f t="shared" si="13"/>
        <v>0</v>
      </c>
      <c r="P24" s="94">
        <f t="shared" si="14"/>
        <v>0</v>
      </c>
      <c r="Q24" s="94">
        <f t="shared" si="15"/>
        <v>0</v>
      </c>
      <c r="R24" s="94">
        <f t="shared" si="16"/>
        <v>0</v>
      </c>
      <c r="S24" s="94">
        <f t="shared" si="17"/>
        <v>0</v>
      </c>
      <c r="T24" s="94">
        <f t="shared" si="18"/>
        <v>0</v>
      </c>
      <c r="U24" s="94">
        <f t="shared" si="19"/>
        <v>0</v>
      </c>
      <c r="V24" s="94">
        <f t="shared" si="20"/>
        <v>0</v>
      </c>
      <c r="W24" s="94">
        <f t="shared" si="21"/>
        <v>0</v>
      </c>
      <c r="X24" s="94">
        <f t="shared" si="22"/>
        <v>0</v>
      </c>
      <c r="Y24" s="94">
        <f t="shared" si="23"/>
        <v>0</v>
      </c>
      <c r="Z24" s="94">
        <f t="shared" si="24"/>
        <v>0</v>
      </c>
      <c r="AA24" s="94">
        <f t="shared" si="25"/>
        <v>0</v>
      </c>
      <c r="AB24" s="94">
        <f t="shared" si="26"/>
        <v>0</v>
      </c>
      <c r="AC24" s="94">
        <f t="shared" si="27"/>
        <v>0</v>
      </c>
      <c r="AD24" s="94">
        <f t="shared" si="28"/>
        <v>0</v>
      </c>
      <c r="AE24" s="94">
        <f t="shared" si="29"/>
        <v>0</v>
      </c>
      <c r="AF24" s="107">
        <f t="shared" si="40"/>
        <v>0</v>
      </c>
      <c r="AG24" s="107">
        <f t="shared" si="30"/>
        <v>0</v>
      </c>
      <c r="AH24" s="107">
        <f t="shared" si="31"/>
        <v>0</v>
      </c>
      <c r="AI24" s="107">
        <f t="shared" si="32"/>
        <v>0</v>
      </c>
      <c r="AJ24" s="107">
        <f t="shared" si="33"/>
        <v>0</v>
      </c>
      <c r="AK24" s="107">
        <f t="shared" si="34"/>
        <v>0</v>
      </c>
      <c r="AL24" s="107">
        <f t="shared" si="35"/>
        <v>0</v>
      </c>
      <c r="AM24" s="107">
        <f t="shared" si="36"/>
        <v>0</v>
      </c>
      <c r="AN24" s="107">
        <f t="shared" si="37"/>
        <v>0</v>
      </c>
      <c r="AO24" s="107">
        <f t="shared" si="38"/>
        <v>0</v>
      </c>
      <c r="AP24" s="107">
        <f t="shared" si="39"/>
        <v>0</v>
      </c>
    </row>
    <row r="25" spans="2:42" x14ac:dyDescent="0.25">
      <c r="B25" s="65" t="str">
        <f>IF(qtd_niveis&gt;4,"V","")</f>
        <v/>
      </c>
      <c r="C25" s="46">
        <f>IF(qtd_niveis&gt;4,IF(NIV="I",C21*(perc_niv_IV/1+1),IF(NIV="II",C22*(perc_niv_IV/1+1),IF(NIV="III",C23*(perc_niv_IV/1+1),C24*(perc_niv_IV/1+1)))),0)</f>
        <v>0</v>
      </c>
      <c r="D25" s="47">
        <f t="shared" si="2"/>
        <v>0</v>
      </c>
      <c r="E25" s="47">
        <f t="shared" si="3"/>
        <v>0</v>
      </c>
      <c r="F25" s="47">
        <f t="shared" si="4"/>
        <v>0</v>
      </c>
      <c r="G25" s="47">
        <f t="shared" si="5"/>
        <v>0</v>
      </c>
      <c r="H25" s="47">
        <f t="shared" si="6"/>
        <v>0</v>
      </c>
      <c r="I25" s="47">
        <f t="shared" si="7"/>
        <v>0</v>
      </c>
      <c r="J25" s="47">
        <f t="shared" si="8"/>
        <v>0</v>
      </c>
      <c r="K25" s="47">
        <f t="shared" si="9"/>
        <v>0</v>
      </c>
      <c r="L25" s="47">
        <f t="shared" si="10"/>
        <v>0</v>
      </c>
      <c r="M25" s="47">
        <f t="shared" si="11"/>
        <v>0</v>
      </c>
      <c r="N25" s="47">
        <f t="shared" si="12"/>
        <v>0</v>
      </c>
      <c r="O25" s="47">
        <f t="shared" si="13"/>
        <v>0</v>
      </c>
      <c r="P25" s="47">
        <f t="shared" si="14"/>
        <v>0</v>
      </c>
      <c r="Q25" s="47">
        <f t="shared" si="15"/>
        <v>0</v>
      </c>
      <c r="R25" s="47">
        <f t="shared" si="16"/>
        <v>0</v>
      </c>
      <c r="S25" s="47">
        <f t="shared" si="17"/>
        <v>0</v>
      </c>
      <c r="T25" s="47">
        <f t="shared" si="18"/>
        <v>0</v>
      </c>
      <c r="U25" s="47">
        <f t="shared" si="19"/>
        <v>0</v>
      </c>
      <c r="V25" s="47">
        <f t="shared" si="20"/>
        <v>0</v>
      </c>
      <c r="W25" s="47">
        <f t="shared" si="21"/>
        <v>0</v>
      </c>
      <c r="X25" s="47">
        <f t="shared" si="22"/>
        <v>0</v>
      </c>
      <c r="Y25" s="47">
        <f t="shared" si="23"/>
        <v>0</v>
      </c>
      <c r="Z25" s="47">
        <f t="shared" si="24"/>
        <v>0</v>
      </c>
      <c r="AA25" s="47">
        <f t="shared" si="25"/>
        <v>0</v>
      </c>
      <c r="AB25" s="47">
        <f t="shared" si="26"/>
        <v>0</v>
      </c>
      <c r="AC25" s="47">
        <f t="shared" si="27"/>
        <v>0</v>
      </c>
      <c r="AD25" s="47">
        <f t="shared" si="28"/>
        <v>0</v>
      </c>
      <c r="AE25" s="47">
        <f t="shared" si="29"/>
        <v>0</v>
      </c>
      <c r="AF25" s="47">
        <f t="shared" si="40"/>
        <v>0</v>
      </c>
      <c r="AG25" s="47">
        <f t="shared" si="30"/>
        <v>0</v>
      </c>
      <c r="AH25" s="47">
        <f t="shared" si="31"/>
        <v>0</v>
      </c>
      <c r="AI25" s="47">
        <f t="shared" si="32"/>
        <v>0</v>
      </c>
      <c r="AJ25" s="47">
        <f t="shared" si="33"/>
        <v>0</v>
      </c>
      <c r="AK25" s="47">
        <f t="shared" si="34"/>
        <v>0</v>
      </c>
      <c r="AL25" s="47">
        <f t="shared" si="35"/>
        <v>0</v>
      </c>
      <c r="AM25" s="47">
        <f t="shared" si="36"/>
        <v>0</v>
      </c>
      <c r="AN25" s="47">
        <f t="shared" si="37"/>
        <v>0</v>
      </c>
      <c r="AO25" s="47">
        <f t="shared" si="38"/>
        <v>0</v>
      </c>
      <c r="AP25" s="47">
        <f t="shared" si="39"/>
        <v>0</v>
      </c>
    </row>
    <row r="26" spans="2:42" x14ac:dyDescent="0.25">
      <c r="B26" s="65" t="str">
        <f>IF(qtd_niveis&gt;5,"VI","")</f>
        <v/>
      </c>
      <c r="C26" s="66">
        <f>IF(qtd_niveis&gt;5,IF(NV="I",C21*(perc_niv_V/1+1),IF(NV="II",C22*(perc_niv_V/1+1),IF(NV="III",C23*(perc_niv_V/1+1),IF(NV="IV",C24*(perc_niv_V/1+1),C25*(perc_niv_V/1+1))))),0)</f>
        <v>0</v>
      </c>
      <c r="D26" s="94">
        <f t="shared" si="2"/>
        <v>0</v>
      </c>
      <c r="E26" s="94">
        <f t="shared" si="3"/>
        <v>0</v>
      </c>
      <c r="F26" s="94">
        <f t="shared" si="4"/>
        <v>0</v>
      </c>
      <c r="G26" s="94">
        <f t="shared" si="5"/>
        <v>0</v>
      </c>
      <c r="H26" s="94">
        <f t="shared" si="6"/>
        <v>0</v>
      </c>
      <c r="I26" s="94">
        <f t="shared" si="7"/>
        <v>0</v>
      </c>
      <c r="J26" s="94">
        <f t="shared" si="8"/>
        <v>0</v>
      </c>
      <c r="K26" s="94">
        <f t="shared" si="9"/>
        <v>0</v>
      </c>
      <c r="L26" s="94">
        <f t="shared" si="10"/>
        <v>0</v>
      </c>
      <c r="M26" s="94">
        <f t="shared" si="11"/>
        <v>0</v>
      </c>
      <c r="N26" s="94">
        <f t="shared" si="12"/>
        <v>0</v>
      </c>
      <c r="O26" s="94">
        <f t="shared" si="13"/>
        <v>0</v>
      </c>
      <c r="P26" s="94">
        <f t="shared" si="14"/>
        <v>0</v>
      </c>
      <c r="Q26" s="94">
        <f t="shared" si="15"/>
        <v>0</v>
      </c>
      <c r="R26" s="94">
        <f t="shared" si="16"/>
        <v>0</v>
      </c>
      <c r="S26" s="94">
        <f t="shared" si="17"/>
        <v>0</v>
      </c>
      <c r="T26" s="94">
        <f t="shared" si="18"/>
        <v>0</v>
      </c>
      <c r="U26" s="94">
        <f t="shared" si="19"/>
        <v>0</v>
      </c>
      <c r="V26" s="94">
        <f t="shared" si="20"/>
        <v>0</v>
      </c>
      <c r="W26" s="94">
        <f t="shared" si="21"/>
        <v>0</v>
      </c>
      <c r="X26" s="94">
        <f t="shared" si="22"/>
        <v>0</v>
      </c>
      <c r="Y26" s="94">
        <f t="shared" si="23"/>
        <v>0</v>
      </c>
      <c r="Z26" s="94">
        <f t="shared" si="24"/>
        <v>0</v>
      </c>
      <c r="AA26" s="94">
        <f t="shared" si="25"/>
        <v>0</v>
      </c>
      <c r="AB26" s="94">
        <f t="shared" si="26"/>
        <v>0</v>
      </c>
      <c r="AC26" s="94">
        <f t="shared" si="27"/>
        <v>0</v>
      </c>
      <c r="AD26" s="94">
        <f t="shared" si="28"/>
        <v>0</v>
      </c>
      <c r="AE26" s="94">
        <f t="shared" si="29"/>
        <v>0</v>
      </c>
      <c r="AF26" s="107">
        <f>IF(qtd_classes&gt;29,IF(incide_classe="Classe Inicial",C26*(perc_classe_ad/1+1),AE26*(perc_classe_ad/1+1)),0)</f>
        <v>0</v>
      </c>
      <c r="AG26" s="107">
        <f t="shared" si="30"/>
        <v>0</v>
      </c>
      <c r="AH26" s="107">
        <f t="shared" si="31"/>
        <v>0</v>
      </c>
      <c r="AI26" s="107">
        <f t="shared" si="32"/>
        <v>0</v>
      </c>
      <c r="AJ26" s="107">
        <f t="shared" si="33"/>
        <v>0</v>
      </c>
      <c r="AK26" s="107">
        <f t="shared" si="34"/>
        <v>0</v>
      </c>
      <c r="AL26" s="107">
        <f t="shared" si="35"/>
        <v>0</v>
      </c>
      <c r="AM26" s="107">
        <f t="shared" si="36"/>
        <v>0</v>
      </c>
      <c r="AN26" s="107">
        <f t="shared" si="37"/>
        <v>0</v>
      </c>
      <c r="AO26" s="107">
        <f t="shared" si="38"/>
        <v>0</v>
      </c>
      <c r="AP26" s="107">
        <f t="shared" si="39"/>
        <v>0</v>
      </c>
    </row>
    <row r="27" spans="2:42" x14ac:dyDescent="0.25">
      <c r="B27" s="80" t="str">
        <f>IF(qtd_niveis&gt;6,"VII","")</f>
        <v/>
      </c>
      <c r="C27" s="46">
        <f>IF(qtd_niveis&gt;6,IF(NVI="I",C21*(perc_niv_VI/1+1),IF(NVI="II",C22*(perc_niv_VI/1+1),IF(NVI="III",C23*(perc_niv_VI/1+1),IF(NVI="IV",C24*(perc_niv_VI/1+1),IF(NVI="V",C25*(perc_niv_VI/1+1),C26*(perc_niv_VI/1+1)))))),0)</f>
        <v>0</v>
      </c>
      <c r="D27" s="47">
        <f t="shared" si="2"/>
        <v>0</v>
      </c>
      <c r="E27" s="47">
        <f t="shared" si="3"/>
        <v>0</v>
      </c>
      <c r="F27" s="47">
        <f t="shared" si="4"/>
        <v>0</v>
      </c>
      <c r="G27" s="47">
        <f t="shared" si="5"/>
        <v>0</v>
      </c>
      <c r="H27" s="47">
        <f t="shared" si="6"/>
        <v>0</v>
      </c>
      <c r="I27" s="47">
        <f t="shared" si="7"/>
        <v>0</v>
      </c>
      <c r="J27" s="47">
        <f t="shared" si="8"/>
        <v>0</v>
      </c>
      <c r="K27" s="47">
        <f t="shared" si="9"/>
        <v>0</v>
      </c>
      <c r="L27" s="47">
        <f t="shared" si="10"/>
        <v>0</v>
      </c>
      <c r="M27" s="47">
        <f t="shared" si="11"/>
        <v>0</v>
      </c>
      <c r="N27" s="47">
        <f t="shared" si="12"/>
        <v>0</v>
      </c>
      <c r="O27" s="47">
        <f t="shared" si="13"/>
        <v>0</v>
      </c>
      <c r="P27" s="47">
        <f t="shared" si="14"/>
        <v>0</v>
      </c>
      <c r="Q27" s="47">
        <f t="shared" si="15"/>
        <v>0</v>
      </c>
      <c r="R27" s="47">
        <f t="shared" si="16"/>
        <v>0</v>
      </c>
      <c r="S27" s="47">
        <f t="shared" si="17"/>
        <v>0</v>
      </c>
      <c r="T27" s="47">
        <f t="shared" si="18"/>
        <v>0</v>
      </c>
      <c r="U27" s="47">
        <f t="shared" si="19"/>
        <v>0</v>
      </c>
      <c r="V27" s="47">
        <f t="shared" si="20"/>
        <v>0</v>
      </c>
      <c r="W27" s="47">
        <f t="shared" si="21"/>
        <v>0</v>
      </c>
      <c r="X27" s="47">
        <f t="shared" si="22"/>
        <v>0</v>
      </c>
      <c r="Y27" s="47">
        <f t="shared" si="23"/>
        <v>0</v>
      </c>
      <c r="Z27" s="47">
        <f t="shared" si="24"/>
        <v>0</v>
      </c>
      <c r="AA27" s="47">
        <f t="shared" si="25"/>
        <v>0</v>
      </c>
      <c r="AB27" s="47">
        <f t="shared" si="26"/>
        <v>0</v>
      </c>
      <c r="AC27" s="47">
        <f t="shared" si="27"/>
        <v>0</v>
      </c>
      <c r="AD27" s="47">
        <f t="shared" si="28"/>
        <v>0</v>
      </c>
      <c r="AE27" s="47">
        <f t="shared" si="29"/>
        <v>0</v>
      </c>
      <c r="AF27" s="47">
        <f t="shared" si="40"/>
        <v>0</v>
      </c>
      <c r="AG27" s="47">
        <f t="shared" si="30"/>
        <v>0</v>
      </c>
      <c r="AH27" s="47">
        <f t="shared" si="31"/>
        <v>0</v>
      </c>
      <c r="AI27" s="47">
        <f t="shared" si="32"/>
        <v>0</v>
      </c>
      <c r="AJ27" s="47">
        <f t="shared" si="33"/>
        <v>0</v>
      </c>
      <c r="AK27" s="47">
        <f t="shared" si="34"/>
        <v>0</v>
      </c>
      <c r="AL27" s="47">
        <f t="shared" si="35"/>
        <v>0</v>
      </c>
      <c r="AM27" s="47">
        <f t="shared" si="36"/>
        <v>0</v>
      </c>
      <c r="AN27" s="47">
        <f t="shared" si="37"/>
        <v>0</v>
      </c>
      <c r="AO27" s="47">
        <f t="shared" si="38"/>
        <v>0</v>
      </c>
      <c r="AP27" s="47">
        <f t="shared" si="39"/>
        <v>0</v>
      </c>
    </row>
    <row r="28" spans="2:42" x14ac:dyDescent="0.25">
      <c r="B28" s="81" t="str">
        <f>IF(qtd_niveis&gt;7,"VIII","")</f>
        <v/>
      </c>
      <c r="C28" s="66">
        <f>IF(qtd_niveis&gt;7,IF(NVII="I",C21*(perc_niv_VII/1+1),IF(NVII="II",C22*(perc_niv_VII/1+1),IF(NVII="III",C23*(perc_niv_VII/1+1),IF(NVII="IV",C24*(perc_niv_VII/1+1),IF(NVII="V",C25*(perc_niv_VII/1+1),IF(NVII="VI",C26*(perc_niv_VII/1+1),C27*(perc_niv_VII/1+1))))))),0)</f>
        <v>0</v>
      </c>
      <c r="D28" s="94">
        <f t="shared" si="2"/>
        <v>0</v>
      </c>
      <c r="E28" s="94">
        <f t="shared" si="3"/>
        <v>0</v>
      </c>
      <c r="F28" s="94">
        <f t="shared" si="4"/>
        <v>0</v>
      </c>
      <c r="G28" s="94">
        <f t="shared" si="5"/>
        <v>0</v>
      </c>
      <c r="H28" s="94">
        <f t="shared" si="6"/>
        <v>0</v>
      </c>
      <c r="I28" s="94">
        <f t="shared" si="7"/>
        <v>0</v>
      </c>
      <c r="J28" s="94">
        <f t="shared" si="8"/>
        <v>0</v>
      </c>
      <c r="K28" s="94">
        <f t="shared" si="9"/>
        <v>0</v>
      </c>
      <c r="L28" s="94">
        <f t="shared" si="10"/>
        <v>0</v>
      </c>
      <c r="M28" s="94">
        <f t="shared" si="11"/>
        <v>0</v>
      </c>
      <c r="N28" s="94">
        <f t="shared" si="12"/>
        <v>0</v>
      </c>
      <c r="O28" s="94">
        <f t="shared" si="13"/>
        <v>0</v>
      </c>
      <c r="P28" s="94">
        <f t="shared" si="14"/>
        <v>0</v>
      </c>
      <c r="Q28" s="94">
        <f t="shared" si="15"/>
        <v>0</v>
      </c>
      <c r="R28" s="94">
        <f t="shared" si="16"/>
        <v>0</v>
      </c>
      <c r="S28" s="94">
        <f t="shared" si="17"/>
        <v>0</v>
      </c>
      <c r="T28" s="94">
        <f t="shared" si="18"/>
        <v>0</v>
      </c>
      <c r="U28" s="94">
        <f t="shared" si="19"/>
        <v>0</v>
      </c>
      <c r="V28" s="94">
        <f t="shared" si="20"/>
        <v>0</v>
      </c>
      <c r="W28" s="94">
        <f t="shared" si="21"/>
        <v>0</v>
      </c>
      <c r="X28" s="94">
        <f t="shared" si="22"/>
        <v>0</v>
      </c>
      <c r="Y28" s="94">
        <f t="shared" si="23"/>
        <v>0</v>
      </c>
      <c r="Z28" s="94">
        <f t="shared" si="24"/>
        <v>0</v>
      </c>
      <c r="AA28" s="94">
        <f t="shared" si="25"/>
        <v>0</v>
      </c>
      <c r="AB28" s="94">
        <f t="shared" si="26"/>
        <v>0</v>
      </c>
      <c r="AC28" s="94">
        <f t="shared" si="27"/>
        <v>0</v>
      </c>
      <c r="AD28" s="94">
        <f t="shared" si="28"/>
        <v>0</v>
      </c>
      <c r="AE28" s="107">
        <f t="shared" si="29"/>
        <v>0</v>
      </c>
      <c r="AF28" s="107">
        <f t="shared" si="40"/>
        <v>0</v>
      </c>
      <c r="AG28" s="107">
        <f t="shared" si="30"/>
        <v>0</v>
      </c>
      <c r="AH28" s="107">
        <f t="shared" si="31"/>
        <v>0</v>
      </c>
      <c r="AI28" s="107">
        <f t="shared" si="32"/>
        <v>0</v>
      </c>
      <c r="AJ28" s="107">
        <f t="shared" si="33"/>
        <v>0</v>
      </c>
      <c r="AK28" s="107">
        <f t="shared" si="34"/>
        <v>0</v>
      </c>
      <c r="AL28" s="107">
        <f t="shared" si="35"/>
        <v>0</v>
      </c>
      <c r="AM28" s="107">
        <f t="shared" si="36"/>
        <v>0</v>
      </c>
      <c r="AN28" s="107">
        <f t="shared" si="37"/>
        <v>0</v>
      </c>
      <c r="AO28" s="107">
        <f t="shared" si="38"/>
        <v>0</v>
      </c>
      <c r="AP28" s="107">
        <f t="shared" si="39"/>
        <v>0</v>
      </c>
    </row>
    <row r="29" spans="2:42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5"/>
      <c r="X29" s="5"/>
      <c r="Y29" s="5"/>
    </row>
    <row r="30" spans="2:42" ht="45" x14ac:dyDescent="0.25">
      <c r="C30" s="62" t="s">
        <v>59</v>
      </c>
      <c r="D30" s="62" t="s">
        <v>60</v>
      </c>
      <c r="E30" s="62" t="s">
        <v>95</v>
      </c>
      <c r="F30" s="82" t="s">
        <v>96</v>
      </c>
    </row>
    <row r="31" spans="2:42" x14ac:dyDescent="0.25">
      <c r="C31" s="33">
        <v>0.22</v>
      </c>
      <c r="D31" s="33">
        <v>0.22</v>
      </c>
      <c r="E31" s="33">
        <v>0.33329999999999999</v>
      </c>
      <c r="F31" s="33">
        <v>0.33329999999999999</v>
      </c>
    </row>
    <row r="32" spans="2:42" x14ac:dyDescent="0.25">
      <c r="W32" s="6"/>
    </row>
    <row r="33" spans="23:23" x14ac:dyDescent="0.25">
      <c r="W33" s="6"/>
    </row>
    <row r="34" spans="23:23" ht="15" customHeight="1" x14ac:dyDescent="0.25">
      <c r="W34" s="6"/>
    </row>
    <row r="35" spans="23:23" x14ac:dyDescent="0.25">
      <c r="W35" s="6"/>
    </row>
    <row r="36" spans="23:23" x14ac:dyDescent="0.25">
      <c r="W36" s="6"/>
    </row>
    <row r="37" spans="23:23" x14ac:dyDescent="0.25">
      <c r="W37" s="6"/>
    </row>
    <row r="38" spans="23:23" x14ac:dyDescent="0.25">
      <c r="W38" s="6"/>
    </row>
    <row r="39" spans="23:23" x14ac:dyDescent="0.25">
      <c r="W39" s="6"/>
    </row>
    <row r="40" spans="23:23" x14ac:dyDescent="0.25">
      <c r="W40" s="6"/>
    </row>
    <row r="41" spans="23:23" x14ac:dyDescent="0.25">
      <c r="W41" s="6"/>
    </row>
    <row r="42" spans="23:23" x14ac:dyDescent="0.25">
      <c r="W42" s="6"/>
    </row>
    <row r="43" spans="23:23" x14ac:dyDescent="0.25">
      <c r="W43" s="6"/>
    </row>
    <row r="44" spans="23:23" x14ac:dyDescent="0.25">
      <c r="W44" s="6"/>
    </row>
    <row r="45" spans="23:23" x14ac:dyDescent="0.25">
      <c r="W45" s="6"/>
    </row>
    <row r="46" spans="23:23" ht="15" customHeight="1" x14ac:dyDescent="0.25">
      <c r="W46" s="34"/>
    </row>
    <row r="47" spans="23:23" ht="15" customHeight="1" x14ac:dyDescent="0.25">
      <c r="W47" s="34"/>
    </row>
    <row r="48" spans="23:23" ht="15" customHeight="1" x14ac:dyDescent="0.25">
      <c r="W48" s="34"/>
    </row>
    <row r="49" spans="23:25" ht="15" customHeight="1" x14ac:dyDescent="0.25">
      <c r="W49" s="34"/>
    </row>
    <row r="50" spans="23:25" ht="15" customHeight="1" x14ac:dyDescent="0.25">
      <c r="W50" s="34"/>
    </row>
    <row r="51" spans="23:25" x14ac:dyDescent="0.25">
      <c r="W51" s="6"/>
    </row>
    <row r="53" spans="23:25" ht="18.75" x14ac:dyDescent="0.3">
      <c r="W53" s="7"/>
    </row>
    <row r="54" spans="23:25" ht="30" customHeight="1" x14ac:dyDescent="0.25">
      <c r="W54" s="8"/>
      <c r="X54" s="1"/>
      <c r="Y54" s="1"/>
    </row>
    <row r="56" spans="23:25" x14ac:dyDescent="0.25">
      <c r="W56" s="6"/>
    </row>
    <row r="57" spans="23:25" x14ac:dyDescent="0.25">
      <c r="W57" s="6"/>
    </row>
    <row r="58" spans="23:25" ht="15" customHeight="1" x14ac:dyDescent="0.25">
      <c r="W58" s="6"/>
    </row>
    <row r="59" spans="23:25" x14ac:dyDescent="0.25">
      <c r="W59" s="6"/>
    </row>
    <row r="60" spans="23:25" x14ac:dyDescent="0.25">
      <c r="W60" s="6"/>
    </row>
    <row r="61" spans="23:25" x14ac:dyDescent="0.25">
      <c r="W61" s="6"/>
    </row>
    <row r="62" spans="23:25" x14ac:dyDescent="0.25">
      <c r="W62" s="6"/>
    </row>
    <row r="63" spans="23:25" x14ac:dyDescent="0.25">
      <c r="W63" s="6"/>
    </row>
    <row r="64" spans="23:25" x14ac:dyDescent="0.25">
      <c r="W64" s="6"/>
    </row>
    <row r="65" spans="23:26" x14ac:dyDescent="0.25">
      <c r="W65" s="6"/>
    </row>
    <row r="66" spans="23:26" x14ac:dyDescent="0.25">
      <c r="W66" s="6"/>
    </row>
    <row r="67" spans="23:26" x14ac:dyDescent="0.25">
      <c r="W67" s="6"/>
    </row>
    <row r="68" spans="23:26" x14ac:dyDescent="0.25">
      <c r="W68" s="6"/>
    </row>
    <row r="69" spans="23:26" x14ac:dyDescent="0.25">
      <c r="W69" s="6"/>
    </row>
    <row r="70" spans="23:26" x14ac:dyDescent="0.25">
      <c r="W70" s="6"/>
    </row>
    <row r="71" spans="23:26" x14ac:dyDescent="0.25">
      <c r="W71" s="6"/>
    </row>
    <row r="72" spans="23:26" x14ac:dyDescent="0.25">
      <c r="W72" s="6"/>
    </row>
    <row r="73" spans="23:26" x14ac:dyDescent="0.25">
      <c r="W73" s="6"/>
    </row>
    <row r="74" spans="23:26" x14ac:dyDescent="0.25">
      <c r="W74" s="6"/>
    </row>
    <row r="75" spans="23:26" x14ac:dyDescent="0.25">
      <c r="W75" s="6"/>
    </row>
    <row r="77" spans="23:26" x14ac:dyDescent="0.25">
      <c r="X77" s="23"/>
      <c r="Y77" s="43"/>
      <c r="Z77" s="43"/>
    </row>
    <row r="78" spans="23:26" x14ac:dyDescent="0.25">
      <c r="X78" s="23"/>
      <c r="Y78" s="43"/>
      <c r="Z78" s="43"/>
    </row>
    <row r="79" spans="23:26" x14ac:dyDescent="0.25">
      <c r="X79" s="23"/>
      <c r="Y79" s="43"/>
      <c r="Z79" s="43"/>
    </row>
    <row r="80" spans="23:26" x14ac:dyDescent="0.25">
      <c r="X80" s="23"/>
      <c r="Y80" s="43"/>
      <c r="Z80" s="43"/>
    </row>
    <row r="81" spans="24:26" x14ac:dyDescent="0.25">
      <c r="X81" s="23"/>
      <c r="Y81" s="43"/>
      <c r="Z81" s="43"/>
    </row>
    <row r="82" spans="24:26" ht="15" customHeight="1" x14ac:dyDescent="0.25">
      <c r="X82" s="23"/>
      <c r="Y82" s="43"/>
      <c r="Z82" s="43"/>
    </row>
    <row r="83" spans="24:26" x14ac:dyDescent="0.25">
      <c r="X83" s="23"/>
      <c r="Y83" s="43"/>
      <c r="Z83" s="43"/>
    </row>
    <row r="84" spans="24:26" x14ac:dyDescent="0.25">
      <c r="X84" s="23"/>
      <c r="Y84" s="43"/>
      <c r="Z84" s="43"/>
    </row>
    <row r="85" spans="24:26" x14ac:dyDescent="0.25">
      <c r="X85" s="23"/>
      <c r="Y85" s="43"/>
      <c r="Z85" s="43"/>
    </row>
    <row r="86" spans="24:26" x14ac:dyDescent="0.25">
      <c r="X86" s="23"/>
      <c r="Y86" s="43"/>
      <c r="Z86" s="43"/>
    </row>
    <row r="87" spans="24:26" x14ac:dyDescent="0.25">
      <c r="X87" s="23"/>
      <c r="Y87" s="43"/>
      <c r="Z87" s="43"/>
    </row>
    <row r="88" spans="24:26" x14ac:dyDescent="0.25">
      <c r="X88" s="23"/>
      <c r="Y88" s="43"/>
      <c r="Z88" s="43"/>
    </row>
    <row r="89" spans="24:26" x14ac:dyDescent="0.25">
      <c r="X89" s="23"/>
      <c r="Y89" s="43"/>
      <c r="Z89" s="43"/>
    </row>
    <row r="90" spans="24:26" x14ac:dyDescent="0.25">
      <c r="X90" s="23"/>
      <c r="Y90" s="43"/>
      <c r="Z90" s="43"/>
    </row>
    <row r="91" spans="24:26" x14ac:dyDescent="0.25">
      <c r="X91" s="23"/>
      <c r="Y91" s="43"/>
      <c r="Z91" s="43"/>
    </row>
    <row r="92" spans="24:26" x14ac:dyDescent="0.25">
      <c r="X92" s="23"/>
      <c r="Y92" s="43"/>
      <c r="Z92" s="43"/>
    </row>
    <row r="93" spans="24:26" x14ac:dyDescent="0.25">
      <c r="X93" s="23"/>
      <c r="Y93" s="43"/>
      <c r="Z93" s="43"/>
    </row>
    <row r="94" spans="24:26" x14ac:dyDescent="0.25">
      <c r="X94" s="23"/>
      <c r="Y94" s="43"/>
      <c r="Z94" s="43"/>
    </row>
    <row r="95" spans="24:26" x14ac:dyDescent="0.25">
      <c r="X95" s="23"/>
      <c r="Y95" s="43"/>
      <c r="Z95" s="43"/>
    </row>
    <row r="96" spans="24:26" x14ac:dyDescent="0.25">
      <c r="X96" s="23"/>
      <c r="Y96" s="43"/>
      <c r="Z96" s="43"/>
    </row>
    <row r="97" spans="2:26" x14ac:dyDescent="0.25">
      <c r="X97" s="23"/>
      <c r="Y97" s="43"/>
      <c r="Z97" s="43"/>
    </row>
    <row r="98" spans="2:26" x14ac:dyDescent="0.25">
      <c r="X98" s="23"/>
      <c r="Y98" s="43"/>
      <c r="Z98" s="43"/>
    </row>
    <row r="99" spans="2:26" x14ac:dyDescent="0.25">
      <c r="X99" s="23"/>
      <c r="Y99" s="43"/>
      <c r="Z99" s="43"/>
    </row>
    <row r="100" spans="2:26" x14ac:dyDescent="0.25">
      <c r="X100" s="23"/>
      <c r="Y100" s="43"/>
      <c r="Z100" s="43"/>
    </row>
    <row r="101" spans="2:26" x14ac:dyDescent="0.25">
      <c r="X101" s="23"/>
      <c r="Y101" s="43"/>
      <c r="Z101" s="43"/>
    </row>
    <row r="102" spans="2:26" x14ac:dyDescent="0.25">
      <c r="X102" s="23"/>
      <c r="Y102" s="43"/>
      <c r="Z102" s="43"/>
    </row>
    <row r="103" spans="2:26" ht="30" customHeight="1" x14ac:dyDescent="0.25">
      <c r="X103" s="23"/>
      <c r="Y103" s="43"/>
      <c r="Z103" s="43"/>
    </row>
    <row r="104" spans="2:26" x14ac:dyDescent="0.25">
      <c r="X104" s="23"/>
      <c r="Y104" s="43"/>
      <c r="Z104" s="43"/>
    </row>
    <row r="105" spans="2:26" x14ac:dyDescent="0.25">
      <c r="X105" s="23"/>
      <c r="Y105" s="43"/>
      <c r="Z105" s="43"/>
    </row>
    <row r="106" spans="2:26" x14ac:dyDescent="0.25">
      <c r="B106" s="29"/>
      <c r="C106" s="29"/>
      <c r="D106" s="29"/>
      <c r="E106" s="29"/>
      <c r="F106" s="29"/>
      <c r="G106" s="29"/>
      <c r="J106" s="25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</row>
    <row r="107" spans="2:26" x14ac:dyDescent="0.25">
      <c r="L107" s="41"/>
      <c r="M107" s="41"/>
      <c r="N107" s="41"/>
      <c r="O107" s="41"/>
      <c r="P107" s="41"/>
      <c r="Q107" s="41"/>
      <c r="R107" s="41"/>
      <c r="S107" s="41"/>
    </row>
    <row r="108" spans="2:26" x14ac:dyDescent="0.25">
      <c r="D108" s="44"/>
      <c r="L108" s="42"/>
      <c r="M108" s="42"/>
      <c r="N108" s="42"/>
      <c r="O108" s="42"/>
      <c r="P108" s="42"/>
      <c r="Q108" s="42"/>
      <c r="R108" s="42"/>
      <c r="S108" s="42"/>
      <c r="V108" s="26"/>
    </row>
    <row r="109" spans="2:26" x14ac:dyDescent="0.25">
      <c r="B109" s="10"/>
      <c r="C109" s="11"/>
      <c r="D109" s="11"/>
      <c r="E109"/>
      <c r="F109"/>
      <c r="G109"/>
      <c r="H109"/>
      <c r="I109"/>
      <c r="J109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/>
    </row>
    <row r="110" spans="2:26" x14ac:dyDescent="0.25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6" x14ac:dyDescent="0.25">
      <c r="I111"/>
      <c r="J111" s="35"/>
      <c r="K111"/>
      <c r="L111"/>
      <c r="M111"/>
      <c r="N111"/>
      <c r="O111"/>
      <c r="P111"/>
      <c r="Q111"/>
      <c r="R111"/>
      <c r="S111"/>
      <c r="T111" s="36"/>
      <c r="U111" s="35"/>
      <c r="V111"/>
    </row>
    <row r="112" spans="2:26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35"/>
      <c r="V112"/>
    </row>
    <row r="114" spans="2:21" x14ac:dyDescent="0.25">
      <c r="B114" s="127"/>
      <c r="C114" s="127"/>
      <c r="D114" s="27"/>
      <c r="E114" s="31"/>
      <c r="F114" s="31"/>
      <c r="G114" s="31"/>
      <c r="H114" s="31"/>
      <c r="T114" s="9"/>
      <c r="U114" s="30"/>
    </row>
    <row r="115" spans="2:21" x14ac:dyDescent="0.25">
      <c r="B115" s="128"/>
      <c r="C115" s="128"/>
      <c r="D115" s="28"/>
      <c r="E115" s="8"/>
      <c r="F115" s="8"/>
      <c r="G115" s="32"/>
      <c r="H115" s="32"/>
      <c r="U115" s="9"/>
    </row>
    <row r="116" spans="2:21" x14ac:dyDescent="0.25">
      <c r="U116" s="9"/>
    </row>
  </sheetData>
  <sheetProtection algorithmName="SHA-512" hashValue="rEMY7bq20awGzJ/Q9kpI/4Px+vVfNp/55WMUxLEgdzwCKULmvlMmwUQ9LLGqkbA28YDQzf04DPGIcQKPCILUQA==" saltValue="r3wg4/wBJ6lJJuO6mRsZPQ==" spinCount="100000" sheet="1" formatColumns="0" formatRows="0"/>
  <protectedRanges>
    <protectedRange sqref="D12:D14 E14:AP14" name="dados_despesas"/>
    <protectedRange sqref="D3:M3 D4:D5 E5:M5" name="dados_despesas_1"/>
    <protectedRange sqref="D7 D8:J9" name="dados_despesas_2"/>
    <protectedRange sqref="D18 C31:F31" name="dados_despesas3"/>
  </protectedRanges>
  <mergeCells count="14">
    <mergeCell ref="K106:T106"/>
    <mergeCell ref="B114:C114"/>
    <mergeCell ref="B115:C115"/>
    <mergeCell ref="B19:B20"/>
    <mergeCell ref="C9:C10"/>
    <mergeCell ref="C15:C16"/>
    <mergeCell ref="W19:AF19"/>
    <mergeCell ref="E4:M4"/>
    <mergeCell ref="B18:C18"/>
    <mergeCell ref="C19:V19"/>
    <mergeCell ref="E18:F18"/>
    <mergeCell ref="H18:I18"/>
    <mergeCell ref="K18:AP18"/>
    <mergeCell ref="AG19:AP19"/>
  </mergeCells>
  <conditionalFormatting sqref="E5:M5">
    <cfRule type="expression" dxfId="38" priority="1">
      <formula>$D$4="Sim"</formula>
    </cfRule>
  </conditionalFormatting>
  <dataValidations count="9">
    <dataValidation type="list" allowBlank="1" showInputMessage="1" showErrorMessage="1" sqref="D13">
      <formula1>"Classe Inicial, Classe Anterior"</formula1>
    </dataValidation>
    <dataValidation type="list" allowBlank="1" showInputMessage="1" showErrorMessage="1" sqref="D4">
      <formula1>"Sim, Não"</formula1>
    </dataValidation>
    <dataValidation type="list" allowBlank="1" showInputMessage="1" showErrorMessage="1" sqref="D18">
      <formula1>$D$3:$M$3</formula1>
    </dataValidation>
    <dataValidation type="list" allowBlank="1" showInputMessage="1" showErrorMessage="1" sqref="E9">
      <formula1>"I, II"</formula1>
    </dataValidation>
    <dataValidation type="list" allowBlank="1" showInputMessage="1" showErrorMessage="1" sqref="F9">
      <formula1>"I, II, III"</formula1>
    </dataValidation>
    <dataValidation type="list" allowBlank="1" showInputMessage="1" showErrorMessage="1" sqref="G9">
      <formula1>"I, II, III, IV"</formula1>
    </dataValidation>
    <dataValidation type="list" allowBlank="1" showInputMessage="1" showErrorMessage="1" sqref="H9">
      <formula1>"I, II, III, IV, V"</formula1>
    </dataValidation>
    <dataValidation type="list" allowBlank="1" showInputMessage="1" showErrorMessage="1" sqref="I9">
      <formula1>"I, II, III, IV, V, VI"</formula1>
    </dataValidation>
    <dataValidation type="list" allowBlank="1" showInputMessage="1" showErrorMessage="1" sqref="J9">
      <formula1>"I, II, III, IV, V, VI, VII"</formula1>
    </dataValidation>
  </dataValidation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E21"/>
  <sheetViews>
    <sheetView topLeftCell="A13" workbookViewId="0">
      <selection activeCell="C16" sqref="C16"/>
    </sheetView>
  </sheetViews>
  <sheetFormatPr defaultRowHeight="15" x14ac:dyDescent="0.25"/>
  <cols>
    <col min="1" max="1" width="3.28515625" customWidth="1"/>
    <col min="2" max="2" width="57.85546875" customWidth="1"/>
    <col min="3" max="3" width="55" customWidth="1"/>
    <col min="4" max="4" width="54.140625" customWidth="1"/>
    <col min="5" max="5" width="47.28515625" customWidth="1"/>
  </cols>
  <sheetData>
    <row r="2" spans="2:5" ht="15.75" x14ac:dyDescent="0.25">
      <c r="B2" s="177" t="s">
        <v>7</v>
      </c>
      <c r="C2" s="177"/>
      <c r="D2" s="177"/>
      <c r="E2" s="177"/>
    </row>
    <row r="3" spans="2:5" x14ac:dyDescent="0.25">
      <c r="B3" s="17" t="s">
        <v>8</v>
      </c>
      <c r="C3" s="17" t="s">
        <v>10</v>
      </c>
      <c r="D3" s="17" t="s">
        <v>9</v>
      </c>
      <c r="E3" s="17" t="s">
        <v>11</v>
      </c>
    </row>
    <row r="4" spans="2:5" ht="76.5" x14ac:dyDescent="0.25">
      <c r="B4" s="22" t="s">
        <v>27</v>
      </c>
      <c r="C4" s="22" t="s">
        <v>20</v>
      </c>
      <c r="D4" s="22" t="s">
        <v>21</v>
      </c>
      <c r="E4" s="22" t="s">
        <v>22</v>
      </c>
    </row>
    <row r="5" spans="2:5" x14ac:dyDescent="0.25">
      <c r="B5" s="179"/>
      <c r="C5" s="180"/>
      <c r="D5" s="180"/>
      <c r="E5" s="181"/>
    </row>
    <row r="6" spans="2:5" ht="15.75" x14ac:dyDescent="0.25">
      <c r="B6" s="177" t="s">
        <v>5</v>
      </c>
      <c r="C6" s="177"/>
      <c r="D6" s="177"/>
      <c r="E6" s="177"/>
    </row>
    <row r="7" spans="2:5" x14ac:dyDescent="0.25">
      <c r="B7" s="18" t="s">
        <v>38</v>
      </c>
      <c r="C7" s="18" t="s">
        <v>39</v>
      </c>
      <c r="D7" s="18" t="s">
        <v>40</v>
      </c>
      <c r="E7" s="18"/>
    </row>
    <row r="8" spans="2:5" ht="144.75" customHeight="1" x14ac:dyDescent="0.25">
      <c r="B8" s="22" t="s">
        <v>26</v>
      </c>
      <c r="C8" s="22" t="s">
        <v>23</v>
      </c>
      <c r="D8" s="22" t="s">
        <v>25</v>
      </c>
      <c r="E8" s="20"/>
    </row>
    <row r="9" spans="2:5" x14ac:dyDescent="0.25">
      <c r="B9" s="182"/>
      <c r="C9" s="182"/>
      <c r="D9" s="182"/>
      <c r="E9" s="182"/>
    </row>
    <row r="10" spans="2:5" ht="15.75" x14ac:dyDescent="0.25">
      <c r="B10" s="177" t="s">
        <v>13</v>
      </c>
      <c r="C10" s="177"/>
      <c r="D10" s="177"/>
      <c r="E10" s="177"/>
    </row>
    <row r="11" spans="2:5" ht="30" x14ac:dyDescent="0.25">
      <c r="B11" s="17" t="s">
        <v>14</v>
      </c>
      <c r="C11" s="18" t="s">
        <v>15</v>
      </c>
      <c r="D11" s="17" t="s">
        <v>12</v>
      </c>
      <c r="E11" s="17"/>
    </row>
    <row r="12" spans="2:5" ht="106.5" customHeight="1" x14ac:dyDescent="0.25">
      <c r="B12" s="37" t="s">
        <v>77</v>
      </c>
      <c r="C12" s="37" t="s">
        <v>78</v>
      </c>
      <c r="D12" s="37" t="s">
        <v>79</v>
      </c>
      <c r="E12" s="20"/>
    </row>
    <row r="13" spans="2:5" x14ac:dyDescent="0.25">
      <c r="B13" s="176"/>
      <c r="C13" s="176"/>
      <c r="D13" s="176"/>
      <c r="E13" s="176"/>
    </row>
    <row r="14" spans="2:5" ht="15.75" x14ac:dyDescent="0.25">
      <c r="B14" s="183" t="s">
        <v>76</v>
      </c>
      <c r="C14" s="184"/>
      <c r="D14" s="184"/>
      <c r="E14" s="185"/>
    </row>
    <row r="15" spans="2:5" x14ac:dyDescent="0.25">
      <c r="B15" s="19" t="s">
        <v>80</v>
      </c>
      <c r="C15" s="18" t="s">
        <v>18</v>
      </c>
      <c r="D15" s="18" t="s">
        <v>19</v>
      </c>
      <c r="E15" s="18"/>
    </row>
    <row r="16" spans="2:5" ht="114.75" x14ac:dyDescent="0.25">
      <c r="B16" s="38" t="s">
        <v>81</v>
      </c>
      <c r="C16" s="38" t="s">
        <v>83</v>
      </c>
      <c r="D16" s="38" t="s">
        <v>84</v>
      </c>
      <c r="E16" s="38"/>
    </row>
    <row r="17" spans="2:5" x14ac:dyDescent="0.25">
      <c r="B17" s="176"/>
      <c r="C17" s="176"/>
      <c r="D17" s="176"/>
      <c r="E17" s="176"/>
    </row>
    <row r="18" spans="2:5" ht="15.75" x14ac:dyDescent="0.25">
      <c r="B18" s="178" t="s">
        <v>6</v>
      </c>
      <c r="C18" s="178"/>
      <c r="D18" s="178"/>
      <c r="E18" s="178"/>
    </row>
    <row r="19" spans="2:5" x14ac:dyDescent="0.25">
      <c r="B19" s="18" t="s">
        <v>16</v>
      </c>
      <c r="C19" s="19" t="s">
        <v>17</v>
      </c>
      <c r="D19" s="18" t="s">
        <v>18</v>
      </c>
      <c r="E19" s="18" t="s">
        <v>19</v>
      </c>
    </row>
    <row r="20" spans="2:5" ht="76.5" x14ac:dyDescent="0.25">
      <c r="B20" s="21" t="s">
        <v>24</v>
      </c>
      <c r="C20" s="38" t="s">
        <v>82</v>
      </c>
      <c r="D20" s="38" t="s">
        <v>29</v>
      </c>
      <c r="E20" s="38" t="s">
        <v>30</v>
      </c>
    </row>
    <row r="21" spans="2:5" x14ac:dyDescent="0.25">
      <c r="B21" s="176"/>
      <c r="C21" s="176"/>
      <c r="D21" s="176"/>
      <c r="E21" s="176"/>
    </row>
  </sheetData>
  <sheetProtection password="CA83" sheet="1" objects="1" scenarios="1" selectLockedCells="1"/>
  <mergeCells count="10">
    <mergeCell ref="B17:E17"/>
    <mergeCell ref="B21:E21"/>
    <mergeCell ref="B2:E2"/>
    <mergeCell ref="B6:E6"/>
    <mergeCell ref="B10:E10"/>
    <mergeCell ref="B18:E18"/>
    <mergeCell ref="B5:E5"/>
    <mergeCell ref="B9:E9"/>
    <mergeCell ref="B14:E14"/>
    <mergeCell ref="B13:E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4:AP95"/>
  <sheetViews>
    <sheetView topLeftCell="U1" zoomScale="90" zoomScaleNormal="90" workbookViewId="0">
      <selection activeCell="AE3" sqref="AE3"/>
    </sheetView>
  </sheetViews>
  <sheetFormatPr defaultRowHeight="15" x14ac:dyDescent="0.25"/>
  <cols>
    <col min="1" max="1" width="2.42578125" customWidth="1"/>
    <col min="3" max="5" width="10.28515625" bestFit="1" customWidth="1"/>
    <col min="6" max="6" width="12.5703125" bestFit="1" customWidth="1"/>
    <col min="7" max="31" width="10.28515625" bestFit="1" customWidth="1"/>
    <col min="32" max="42" width="11.28515625" bestFit="1" customWidth="1"/>
  </cols>
  <sheetData>
    <row r="4" spans="1:42" ht="18.75" x14ac:dyDescent="0.3">
      <c r="B4" s="134" t="s">
        <v>0</v>
      </c>
      <c r="C4" s="122" t="s">
        <v>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25"/>
    </row>
    <row r="5" spans="1:42" ht="15" customHeight="1" x14ac:dyDescent="0.25">
      <c r="B5" s="135"/>
      <c r="C5" s="85" t="str">
        <f>IF(qtd_classes&gt;0,"A","")</f>
        <v/>
      </c>
      <c r="D5" s="85" t="str">
        <f>IF(qtd_classes&gt;1,"B","")</f>
        <v/>
      </c>
      <c r="E5" s="85" t="str">
        <f>IF(qtd_classes&gt;2,"C","")</f>
        <v/>
      </c>
      <c r="F5" s="85" t="str">
        <f>IF(qtd_classes&gt;3,"D","")</f>
        <v/>
      </c>
      <c r="G5" s="85" t="str">
        <f>IF(qtd_classes&gt;4,"E","")</f>
        <v/>
      </c>
      <c r="H5" s="85" t="str">
        <f>IF(qtd_classes&gt;5,"F","")</f>
        <v/>
      </c>
      <c r="I5" s="85" t="str">
        <f>IF(qtd_classes&gt;6,"G","")</f>
        <v/>
      </c>
      <c r="J5" s="85" t="str">
        <f>IF(qtd_classes&gt;7,"H","")</f>
        <v/>
      </c>
      <c r="K5" s="85" t="str">
        <f>IF(qtd_classes&gt;8,"I","")</f>
        <v/>
      </c>
      <c r="L5" s="85" t="str">
        <f>IF(qtd_classes&gt;9,"J","")</f>
        <v/>
      </c>
      <c r="M5" s="85" t="str">
        <f>IF(qtd_classes&gt;10,"K","")</f>
        <v/>
      </c>
      <c r="N5" s="85" t="str">
        <f>IF(qtd_classes&gt;11,"L","")</f>
        <v/>
      </c>
      <c r="O5" s="85" t="str">
        <f>IF(qtd_classes&gt;12,"M","")</f>
        <v/>
      </c>
      <c r="P5" s="85" t="str">
        <f>IF(qtd_classes&gt;13,"N","")</f>
        <v/>
      </c>
      <c r="Q5" s="85" t="str">
        <f>IF(qtd_classes&gt;14,"O","")</f>
        <v/>
      </c>
      <c r="R5" s="85" t="str">
        <f>IF(qtd_classes&gt;15,"P","")</f>
        <v/>
      </c>
      <c r="S5" s="85" t="str">
        <f>IF(qtd_classes&gt;16,"Q","")</f>
        <v/>
      </c>
      <c r="T5" s="85" t="str">
        <f>IF(qtd_classes&gt;17,"R","")</f>
        <v/>
      </c>
      <c r="U5" s="85" t="str">
        <f>IF(qtd_classes&gt;18,"S","")</f>
        <v/>
      </c>
      <c r="V5" s="85" t="str">
        <f>IF(qtd_classes&gt;19,"T","")</f>
        <v/>
      </c>
      <c r="W5" s="87" t="s">
        <v>85</v>
      </c>
      <c r="X5" s="87" t="s">
        <v>86</v>
      </c>
      <c r="Y5" s="87" t="s">
        <v>87</v>
      </c>
      <c r="Z5" s="87" t="s">
        <v>88</v>
      </c>
      <c r="AA5" s="87" t="s">
        <v>89</v>
      </c>
      <c r="AB5" s="87" t="s">
        <v>90</v>
      </c>
      <c r="AC5" s="87" t="s">
        <v>91</v>
      </c>
      <c r="AD5" s="87" t="s">
        <v>92</v>
      </c>
      <c r="AE5" s="87" t="s">
        <v>93</v>
      </c>
      <c r="AF5" s="87" t="s">
        <v>94</v>
      </c>
      <c r="AG5" s="85" t="s">
        <v>109</v>
      </c>
      <c r="AH5" s="85" t="s">
        <v>110</v>
      </c>
      <c r="AI5" s="85" t="s">
        <v>111</v>
      </c>
      <c r="AJ5" s="85" t="s">
        <v>112</v>
      </c>
      <c r="AK5" s="85" t="s">
        <v>113</v>
      </c>
      <c r="AL5" s="85" t="s">
        <v>114</v>
      </c>
      <c r="AM5" s="85" t="s">
        <v>115</v>
      </c>
      <c r="AN5" s="85" t="s">
        <v>116</v>
      </c>
      <c r="AO5" s="85" t="s">
        <v>117</v>
      </c>
      <c r="AP5" s="85" t="s">
        <v>118</v>
      </c>
    </row>
    <row r="6" spans="1:42" ht="15" customHeight="1" x14ac:dyDescent="0.25">
      <c r="A6" s="2"/>
      <c r="B6" s="86"/>
      <c r="C6" s="136" t="s">
        <v>3</v>
      </c>
      <c r="D6" s="136"/>
      <c r="E6" s="136"/>
      <c r="F6" s="136"/>
      <c r="G6" s="136"/>
      <c r="H6" s="88">
        <f>ch_1</f>
        <v>0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67"/>
      <c r="X6" s="89"/>
    </row>
    <row r="7" spans="1:42" x14ac:dyDescent="0.25">
      <c r="B7" s="87" t="str">
        <f>IF(qtd_niveis&gt;0,"I","")</f>
        <v/>
      </c>
      <c r="C7" s="46">
        <f>IF(piso_prop="Sim",piso_ch1*H6/ch_1,piso_ch1)</f>
        <v>0</v>
      </c>
      <c r="D7" s="47">
        <f t="shared" ref="D7:D14" si="0">IF(qtd_classes&gt;1,IF(incide_classe="Classe Inicial",C7*(perc_classe_b/1+1),C7*(perc_classe_b/1+1)),0)</f>
        <v>0</v>
      </c>
      <c r="E7" s="47">
        <f t="shared" ref="E7:E14" si="1">IF(qtd_classes&gt;2,IF(incide_classe="Classe Inicial",C7*(perc_classe_c/1+1),D7*(perc_classe_c/1+1)),0)</f>
        <v>0</v>
      </c>
      <c r="F7" s="47">
        <f t="shared" ref="F7:F14" si="2">IF(qtd_classes&gt;3,IF(incide_classe="Classe Inicial",C7*(perc_classe_d/1+1),E7*(perc_classe_d/1+1)),0)</f>
        <v>0</v>
      </c>
      <c r="G7" s="47">
        <f t="shared" ref="G7:G14" si="3">IF(qtd_classes&gt;4,IF(incide_classe="Classe Inicial",C7*(perc_classe_e/1+1),F7*(perc_classe_e/1+1)),0)</f>
        <v>0</v>
      </c>
      <c r="H7" s="47">
        <f t="shared" ref="H7:H14" si="4">IF(qtd_classes&gt;5,IF(incide_classe="Classe Inicial",C7*(perc_classe_f/1+1),G7*(perc_classe_f/1+1)),0)</f>
        <v>0</v>
      </c>
      <c r="I7" s="47">
        <f t="shared" ref="I7:I14" si="5">IF(qtd_classes&gt;6,IF(incide_classe="Classe Inicial",C7*(perc_classe_g/1+1),H7*(perc_classe_g/1+1)),0)</f>
        <v>0</v>
      </c>
      <c r="J7" s="47">
        <f t="shared" ref="J7:J14" si="6">IF(qtd_classes&gt;7,IF(incide_classe="Classe Inicial",C7*(perc_classe_h/1+1),I7*(perc_classe_h/1+1)),0)</f>
        <v>0</v>
      </c>
      <c r="K7" s="47">
        <f t="shared" ref="K7:K14" si="7">IF(qtd_classes&gt;8,IF(incide_classe="Classe Inicial",C7*(perc_classe_i/1+1),J7*(perc_classe_i/1+1)),0)</f>
        <v>0</v>
      </c>
      <c r="L7" s="47">
        <f t="shared" ref="L7:L14" si="8">IF(qtd_classes&gt;9,IF(incide_classe="Classe Inicial",C7*(perc_classe_j/1+1),K7*(perc_classe_j/1+1)),0)</f>
        <v>0</v>
      </c>
      <c r="M7" s="47">
        <f t="shared" ref="M7:M14" si="9">IF(qtd_classes&gt;10,IF(incide_classe="Classe Inicial",C7*(perc_classe_k/1+1),L7*(perc_classe_k/1+1)),0)</f>
        <v>0</v>
      </c>
      <c r="N7" s="47">
        <f t="shared" ref="N7:N14" si="10">IF(qtd_classes&gt;11,IF(incide_classe="Classe Inicial",C7*(perc_classe_l/1+1),M7*(perc_classe_l/1+1)),0)</f>
        <v>0</v>
      </c>
      <c r="O7" s="47">
        <f t="shared" ref="O7:O14" si="11">IF(qtd_classes&gt;12,IF(incide_classe="Classe Inicial",C7*(perc_classe_m/1+1),N7*(perc_classe_m/1+1)),0)</f>
        <v>0</v>
      </c>
      <c r="P7" s="47">
        <f t="shared" ref="P7:P14" si="12">IF(qtd_classes&gt;13,IF(incide_classe="Classe Inicial",C7*(perc_classe_n/1+1),O7*(perc_classe_n/1+1)),0)</f>
        <v>0</v>
      </c>
      <c r="Q7" s="47">
        <f t="shared" ref="Q7:Q14" si="13">IF(qtd_classes&gt;14,IF(incide_classe="Classe Inicial",C7*(perc_classe_o/1+1),P7*(perc_classe_o/1+1)),0)</f>
        <v>0</v>
      </c>
      <c r="R7" s="47">
        <f t="shared" ref="R7:R14" si="14">IF(qtd_classes&gt;15,IF(incide_classe="Classe Inicial",C7*(perc_classe_p/1+1),Q7*(perc_classe_p/1+1)),0)</f>
        <v>0</v>
      </c>
      <c r="S7" s="47">
        <f t="shared" ref="S7:S14" si="15">IF(qtd_classes&gt;16,IF(incide_classe="Classe Inicial",C7*(perc_classe_q/1+1),R7*(perc_classe_q/1+1)),0)</f>
        <v>0</v>
      </c>
      <c r="T7" s="47">
        <f t="shared" ref="T7:T14" si="16">IF(qtd_classes&gt;17,IF(incide_classe="Classe Inicial",C7*(perc_classe_r/1+1),S7*(perc_classe_r/1+1)),0)</f>
        <v>0</v>
      </c>
      <c r="U7" s="47">
        <f t="shared" ref="U7:U14" si="17">IF(qtd_classes&gt;18,IF(incide_classe="Classe Inicial",C7*(perc_classe_s/1+1),T7*(perc_classe_s/1+1)),0)</f>
        <v>0</v>
      </c>
      <c r="V7" s="47">
        <f t="shared" ref="V7:V14" si="18">IF(qtd_classes&gt;19,IF(incide_classe="Classe Inicial",C7*(perc_classe_t/1+1),U7*(perc_classe_t/1+1)),0)</f>
        <v>0</v>
      </c>
      <c r="W7" s="47">
        <f t="shared" ref="W7:W14" si="19">IF(qtd_classes&gt;20,IF(incide_classe="Classe Inicial",C7*(perc_classe_u/1+1),V7*(perc_classe_u/1+1)),0)</f>
        <v>0</v>
      </c>
      <c r="X7" s="47">
        <f t="shared" ref="X7:X14" si="20">IF(qtd_classes&gt;21,IF(incide_classe="Classe Inicial",C7*(perc_classe_v/1+1),W7*(perc_classe_v/1+1)),0)</f>
        <v>0</v>
      </c>
      <c r="Y7" s="47">
        <f t="shared" ref="Y7:Y14" si="21">IF(qtd_classes&gt;22,IF(incide_classe="Classe Inicial",C7*(perc_classe_w/1+1),X7*(perc_classe_w/1+1)),0)</f>
        <v>0</v>
      </c>
      <c r="Z7" s="47">
        <f t="shared" ref="Z7:Z14" si="22">IF(qtd_classes&gt;23,IF(incide_classe="Classe Inicial",C7*(perc_classe_x/1+1),Y7*(perc_classe_x/1+1)),0)</f>
        <v>0</v>
      </c>
      <c r="AA7" s="47">
        <f t="shared" ref="AA7:AA14" si="23">IF(qtd_classes&gt;24,IF(incide_classe="Classe Inicial",C7*(perc_classe_y/1+1),Z7*(perc_classe_y/1+1)),0)</f>
        <v>0</v>
      </c>
      <c r="AB7" s="47">
        <f t="shared" ref="AB7:AB14" si="24">IF(qtd_classes&gt;25,IF(incide_classe="Classe Inicial",C7*(perc_classe_z/1+1),AA7*(perc_classe_z/1+1)),0)</f>
        <v>0</v>
      </c>
      <c r="AC7" s="47">
        <f t="shared" ref="AC7:AC14" si="25">IF(qtd_classes&gt;26,IF(incide_classe="Classe Inicial",C7*(perc_classe_aa/1+1),AB7*(perc_classe_aa/1+1)),0)</f>
        <v>0</v>
      </c>
      <c r="AD7" s="47">
        <f t="shared" ref="AD7:AD14" si="26">IF(qtd_classes&gt;27,IF(incide_classe="Classe Inicial",C7*(perc_classe_ab/1+1),AC7*(perc_classe_ab/1+1)),0)</f>
        <v>0</v>
      </c>
      <c r="AE7" s="47">
        <f t="shared" ref="AE7:AE14" si="27">IF(qtd_classes&gt;28,IF(incide_classe="Classe Inicial",C7*(perc_classe_ac/1+1),AD7*(perc_classe_ac/1+1)),0)</f>
        <v>0</v>
      </c>
      <c r="AF7" s="47">
        <f t="shared" ref="AF7:AF13" si="28">IF(qtd_classes&gt;29,IF(incide_classe="Classe Inicial",C7*(perc_classe_ad/1+1),AE7*(perc_classe_ad/1+1)),0)</f>
        <v>0</v>
      </c>
      <c r="AG7" s="47">
        <f t="shared" ref="AG7:AG14" si="29">IF(qtd_classes&gt;30,IF(incide_classe="Classe Inicial",C7*(perc_classe_ae/1+1),AF7*(perc_classe_ae/1+1)),0)</f>
        <v>0</v>
      </c>
      <c r="AH7" s="47">
        <f t="shared" ref="AH7" si="30">IF(qtd_classes&gt;31,IF(incide_classe="Classe Inicial",C7*(perc_classe_af/1+1),AG7*(perc_classe_af/1+1)),0)</f>
        <v>0</v>
      </c>
      <c r="AI7" s="47">
        <f t="shared" ref="AI7" si="31">IF(qtd_classes&gt;32,IF(incide_classe="Classe Inicial",C7*(perc_classe_ag/1+1),AH7*(perc_classe_ag/1+1)),0)</f>
        <v>0</v>
      </c>
      <c r="AJ7" s="47">
        <f t="shared" ref="AJ7" si="32">IF(qtd_classes&gt;33,IF(incide_classe="Classe Inicial",C7*(perc_classe_ah/1+1),AI7*(perc_classe_ah/1+1)),0)</f>
        <v>0</v>
      </c>
      <c r="AK7" s="47">
        <f t="shared" ref="AK7" si="33">IF(qtd_classes&gt;34,IF(incide_classe="Classe Inicial",C7*(perc_classe_ai/1+1),AJ7*(perc_classe_ai/1+1)),0)</f>
        <v>0</v>
      </c>
      <c r="AL7" s="47">
        <f t="shared" ref="AL7" si="34">IF(qtd_classes&gt;35,IF(incide_classe="Classe Inicial",C7*(perc_classe_aj/1+1),AK7*(perc_classe_aj/1+1)),0)</f>
        <v>0</v>
      </c>
      <c r="AM7" s="47">
        <f t="shared" ref="AM7" si="35">IF(qtd_classes&gt;36,IF(incide_classe="Classe Inicial",C7*(perc_classe_ak/1+1),AL7*(perc_classe_ak/1+1)),0)</f>
        <v>0</v>
      </c>
      <c r="AN7" s="47">
        <f t="shared" ref="AN7" si="36">IF(qtd_classes&gt;37,IF(incide_classe="Classe Inicial",C7*(perc_classe_al/1+1),AM7*(perc_classe_al/1+1)),0)</f>
        <v>0</v>
      </c>
      <c r="AO7" s="47">
        <f t="shared" ref="AO7" si="37">IF(qtd_classes&gt;38,IF(incide_classe="Classe Inicial",C7*(perc_classe_am/1+1),AN7*(perc_classe_am/1+1)),0)</f>
        <v>0</v>
      </c>
      <c r="AP7" s="47">
        <f t="shared" ref="AP7" si="38">IF(qtd_classes&gt;39,IF(incide_classe="Classe Inicial",C7*(perc_classe_an/1+1),AO7*(perc_classe_an/1+1)),0)</f>
        <v>0</v>
      </c>
    </row>
    <row r="8" spans="1:42" x14ac:dyDescent="0.25">
      <c r="B8" s="87" t="str">
        <f>IF(qtd_niveis&gt;1,"II","")</f>
        <v/>
      </c>
      <c r="C8" s="66">
        <f>IF(qtd_niveis&gt;1,IF(NI="I",C7*(perc_niv_I/1+1),C7*(perc_niv_I/1+1)),0)</f>
        <v>0</v>
      </c>
      <c r="D8" s="47">
        <f t="shared" si="0"/>
        <v>0</v>
      </c>
      <c r="E8" s="47">
        <f t="shared" si="1"/>
        <v>0</v>
      </c>
      <c r="F8" s="47">
        <f t="shared" si="2"/>
        <v>0</v>
      </c>
      <c r="G8" s="47">
        <f t="shared" si="3"/>
        <v>0</v>
      </c>
      <c r="H8" s="47">
        <f t="shared" si="4"/>
        <v>0</v>
      </c>
      <c r="I8" s="47">
        <f t="shared" si="5"/>
        <v>0</v>
      </c>
      <c r="J8" s="47">
        <f t="shared" si="6"/>
        <v>0</v>
      </c>
      <c r="K8" s="47">
        <f t="shared" si="7"/>
        <v>0</v>
      </c>
      <c r="L8" s="47">
        <f t="shared" si="8"/>
        <v>0</v>
      </c>
      <c r="M8" s="47">
        <f t="shared" si="9"/>
        <v>0</v>
      </c>
      <c r="N8" s="47">
        <f t="shared" si="10"/>
        <v>0</v>
      </c>
      <c r="O8" s="47">
        <f t="shared" si="11"/>
        <v>0</v>
      </c>
      <c r="P8" s="47">
        <f t="shared" si="12"/>
        <v>0</v>
      </c>
      <c r="Q8" s="47">
        <f t="shared" si="13"/>
        <v>0</v>
      </c>
      <c r="R8" s="47">
        <f t="shared" si="14"/>
        <v>0</v>
      </c>
      <c r="S8" s="47">
        <f t="shared" si="15"/>
        <v>0</v>
      </c>
      <c r="T8" s="47">
        <f t="shared" si="16"/>
        <v>0</v>
      </c>
      <c r="U8" s="47">
        <f t="shared" si="17"/>
        <v>0</v>
      </c>
      <c r="V8" s="47">
        <f t="shared" si="18"/>
        <v>0</v>
      </c>
      <c r="W8" s="47">
        <f t="shared" si="19"/>
        <v>0</v>
      </c>
      <c r="X8" s="47">
        <f t="shared" si="20"/>
        <v>0</v>
      </c>
      <c r="Y8" s="47">
        <f t="shared" si="21"/>
        <v>0</v>
      </c>
      <c r="Z8" s="47">
        <f t="shared" si="22"/>
        <v>0</v>
      </c>
      <c r="AA8" s="47">
        <f t="shared" si="23"/>
        <v>0</v>
      </c>
      <c r="AB8" s="47">
        <f t="shared" si="24"/>
        <v>0</v>
      </c>
      <c r="AC8" s="47">
        <f t="shared" si="25"/>
        <v>0</v>
      </c>
      <c r="AD8" s="47">
        <f t="shared" si="26"/>
        <v>0</v>
      </c>
      <c r="AE8" s="47">
        <f t="shared" si="27"/>
        <v>0</v>
      </c>
      <c r="AF8" s="47">
        <f t="shared" si="28"/>
        <v>0</v>
      </c>
      <c r="AG8" s="47">
        <f t="shared" si="29"/>
        <v>0</v>
      </c>
      <c r="AH8" s="47">
        <f t="shared" ref="AH8:AH14" si="39">IF(qtd_classes&gt;31,IF(incide_classe="Classe Inicial",C8*(perc_classe_af/1+1),AG8*(perc_classe_af/1+1)),0)</f>
        <v>0</v>
      </c>
      <c r="AI8" s="47">
        <f t="shared" ref="AI8:AI14" si="40">IF(qtd_classes&gt;32,IF(incide_classe="Classe Inicial",C8*(perc_classe_ag/1+1),AH8*(perc_classe_ag/1+1)),0)</f>
        <v>0</v>
      </c>
      <c r="AJ8" s="47">
        <f t="shared" ref="AJ8:AJ14" si="41">IF(qtd_classes&gt;33,IF(incide_classe="Classe Inicial",C8*(perc_classe_ah/1+1),AI8*(perc_classe_ah/1+1)),0)</f>
        <v>0</v>
      </c>
      <c r="AK8" s="47">
        <f t="shared" ref="AK8:AK14" si="42">IF(qtd_classes&gt;34,IF(incide_classe="Classe Inicial",C8*(perc_classe_ai/1+1),AJ8*(perc_classe_ai/1+1)),0)</f>
        <v>0</v>
      </c>
      <c r="AL8" s="47">
        <f t="shared" ref="AL8:AL14" si="43">IF(qtd_classes&gt;35,IF(incide_classe="Classe Inicial",C8*(perc_classe_aj/1+1),AK8*(perc_classe_aj/1+1)),0)</f>
        <v>0</v>
      </c>
      <c r="AM8" s="47">
        <f t="shared" ref="AM8:AM14" si="44">IF(qtd_classes&gt;36,IF(incide_classe="Classe Inicial",C8*(perc_classe_ak/1+1),AL8*(perc_classe_ak/1+1)),0)</f>
        <v>0</v>
      </c>
      <c r="AN8" s="47">
        <f t="shared" ref="AN8:AN14" si="45">IF(qtd_classes&gt;37,IF(incide_classe="Classe Inicial",C8*(perc_classe_al/1+1),AM8*(perc_classe_al/1+1)),0)</f>
        <v>0</v>
      </c>
      <c r="AO8" s="47">
        <f t="shared" ref="AO8:AO14" si="46">IF(qtd_classes&gt;38,IF(incide_classe="Classe Inicial",C8*(perc_classe_am/1+1),AN8*(perc_classe_am/1+1)),0)</f>
        <v>0</v>
      </c>
      <c r="AP8" s="47">
        <f t="shared" ref="AP8:AP14" si="47">IF(qtd_classes&gt;39,IF(incide_classe="Classe Inicial",C8*(perc_classe_an/1+1),AO8*(perc_classe_an/1+1)),0)</f>
        <v>0</v>
      </c>
    </row>
    <row r="9" spans="1:42" x14ac:dyDescent="0.25">
      <c r="B9" s="87" t="str">
        <f>IF(qtd_niveis&gt;2,"III","")</f>
        <v/>
      </c>
      <c r="C9" s="46">
        <f>IF(qtd_niveis&gt;2,IF(NII="I",C7*(perc_niv_II/1+1),C8*(perc_niv_II/1+1)),0)</f>
        <v>0</v>
      </c>
      <c r="D9" s="47">
        <f>IF(qtd_classes&gt;1,IF(incide_classe="Classe Inicial",C9*(perc_classe_b/1+1),C9*(perc_classe_b/1+1)),0)</f>
        <v>0</v>
      </c>
      <c r="E9" s="47">
        <f t="shared" si="1"/>
        <v>0</v>
      </c>
      <c r="F9" s="47">
        <f t="shared" si="2"/>
        <v>0</v>
      </c>
      <c r="G9" s="47">
        <f t="shared" si="3"/>
        <v>0</v>
      </c>
      <c r="H9" s="47">
        <f t="shared" si="4"/>
        <v>0</v>
      </c>
      <c r="I9" s="47">
        <f t="shared" si="5"/>
        <v>0</v>
      </c>
      <c r="J9" s="47">
        <f t="shared" si="6"/>
        <v>0</v>
      </c>
      <c r="K9" s="47">
        <f t="shared" si="7"/>
        <v>0</v>
      </c>
      <c r="L9" s="47">
        <f t="shared" si="8"/>
        <v>0</v>
      </c>
      <c r="M9" s="47">
        <f t="shared" si="9"/>
        <v>0</v>
      </c>
      <c r="N9" s="47">
        <f t="shared" si="10"/>
        <v>0</v>
      </c>
      <c r="O9" s="47">
        <f t="shared" si="11"/>
        <v>0</v>
      </c>
      <c r="P9" s="47">
        <f t="shared" si="12"/>
        <v>0</v>
      </c>
      <c r="Q9" s="47">
        <f t="shared" si="13"/>
        <v>0</v>
      </c>
      <c r="R9" s="47">
        <f t="shared" si="14"/>
        <v>0</v>
      </c>
      <c r="S9" s="47">
        <f t="shared" si="15"/>
        <v>0</v>
      </c>
      <c r="T9" s="47">
        <f t="shared" si="16"/>
        <v>0</v>
      </c>
      <c r="U9" s="47">
        <f t="shared" si="17"/>
        <v>0</v>
      </c>
      <c r="V9" s="47">
        <f t="shared" si="18"/>
        <v>0</v>
      </c>
      <c r="W9" s="47">
        <f t="shared" si="19"/>
        <v>0</v>
      </c>
      <c r="X9" s="47">
        <f t="shared" si="20"/>
        <v>0</v>
      </c>
      <c r="Y9" s="47">
        <f t="shared" si="21"/>
        <v>0</v>
      </c>
      <c r="Z9" s="47">
        <f t="shared" si="22"/>
        <v>0</v>
      </c>
      <c r="AA9" s="47">
        <f t="shared" si="23"/>
        <v>0</v>
      </c>
      <c r="AB9" s="47">
        <f t="shared" si="24"/>
        <v>0</v>
      </c>
      <c r="AC9" s="47">
        <f t="shared" si="25"/>
        <v>0</v>
      </c>
      <c r="AD9" s="47">
        <f t="shared" si="26"/>
        <v>0</v>
      </c>
      <c r="AE9" s="47">
        <f t="shared" si="27"/>
        <v>0</v>
      </c>
      <c r="AF9" s="47">
        <f t="shared" si="28"/>
        <v>0</v>
      </c>
      <c r="AG9" s="47">
        <f t="shared" si="29"/>
        <v>0</v>
      </c>
      <c r="AH9" s="47">
        <f t="shared" si="39"/>
        <v>0</v>
      </c>
      <c r="AI9" s="47">
        <f t="shared" si="40"/>
        <v>0</v>
      </c>
      <c r="AJ9" s="47">
        <f t="shared" si="41"/>
        <v>0</v>
      </c>
      <c r="AK9" s="47">
        <f t="shared" si="42"/>
        <v>0</v>
      </c>
      <c r="AL9" s="47">
        <f t="shared" si="43"/>
        <v>0</v>
      </c>
      <c r="AM9" s="47">
        <f t="shared" si="44"/>
        <v>0</v>
      </c>
      <c r="AN9" s="47">
        <f t="shared" si="45"/>
        <v>0</v>
      </c>
      <c r="AO9" s="47">
        <f t="shared" si="46"/>
        <v>0</v>
      </c>
      <c r="AP9" s="47">
        <f t="shared" si="47"/>
        <v>0</v>
      </c>
    </row>
    <row r="10" spans="1:42" x14ac:dyDescent="0.25">
      <c r="B10" s="87" t="str">
        <f>IF(qtd_niveis&gt;3,"IV","")</f>
        <v/>
      </c>
      <c r="C10" s="66">
        <f>IF(qtd_niveis&gt;3,IF(NIII="I",C7*(perc_niv_III/1+1),IF(NIII="II",C8*(perc_niv_III/1+1),C9*(perc_niv_III/1+1))),0)</f>
        <v>0</v>
      </c>
      <c r="D10" s="47">
        <f t="shared" si="0"/>
        <v>0</v>
      </c>
      <c r="E10" s="47">
        <f t="shared" si="1"/>
        <v>0</v>
      </c>
      <c r="F10" s="47">
        <f t="shared" si="2"/>
        <v>0</v>
      </c>
      <c r="G10" s="47">
        <f t="shared" si="3"/>
        <v>0</v>
      </c>
      <c r="H10" s="47">
        <f t="shared" si="4"/>
        <v>0</v>
      </c>
      <c r="I10" s="47">
        <f t="shared" si="5"/>
        <v>0</v>
      </c>
      <c r="J10" s="47">
        <f t="shared" si="6"/>
        <v>0</v>
      </c>
      <c r="K10" s="47">
        <f t="shared" si="7"/>
        <v>0</v>
      </c>
      <c r="L10" s="47">
        <f t="shared" si="8"/>
        <v>0</v>
      </c>
      <c r="M10" s="47">
        <f t="shared" si="9"/>
        <v>0</v>
      </c>
      <c r="N10" s="47">
        <f t="shared" si="10"/>
        <v>0</v>
      </c>
      <c r="O10" s="47">
        <f t="shared" si="11"/>
        <v>0</v>
      </c>
      <c r="P10" s="47">
        <f t="shared" si="12"/>
        <v>0</v>
      </c>
      <c r="Q10" s="47">
        <f t="shared" si="13"/>
        <v>0</v>
      </c>
      <c r="R10" s="47">
        <f t="shared" si="14"/>
        <v>0</v>
      </c>
      <c r="S10" s="47">
        <f t="shared" si="15"/>
        <v>0</v>
      </c>
      <c r="T10" s="47">
        <f t="shared" si="16"/>
        <v>0</v>
      </c>
      <c r="U10" s="47">
        <f t="shared" si="17"/>
        <v>0</v>
      </c>
      <c r="V10" s="47">
        <f t="shared" si="18"/>
        <v>0</v>
      </c>
      <c r="W10" s="47">
        <f t="shared" si="19"/>
        <v>0</v>
      </c>
      <c r="X10" s="47">
        <f t="shared" si="20"/>
        <v>0</v>
      </c>
      <c r="Y10" s="47">
        <f t="shared" si="21"/>
        <v>0</v>
      </c>
      <c r="Z10" s="47">
        <f t="shared" si="22"/>
        <v>0</v>
      </c>
      <c r="AA10" s="47">
        <f t="shared" si="23"/>
        <v>0</v>
      </c>
      <c r="AB10" s="47">
        <f t="shared" si="24"/>
        <v>0</v>
      </c>
      <c r="AC10" s="47">
        <f t="shared" si="25"/>
        <v>0</v>
      </c>
      <c r="AD10" s="47">
        <f t="shared" si="26"/>
        <v>0</v>
      </c>
      <c r="AE10" s="47">
        <f t="shared" si="27"/>
        <v>0</v>
      </c>
      <c r="AF10" s="47">
        <f t="shared" si="28"/>
        <v>0</v>
      </c>
      <c r="AG10" s="47">
        <f t="shared" si="29"/>
        <v>0</v>
      </c>
      <c r="AH10" s="47">
        <f t="shared" si="39"/>
        <v>0</v>
      </c>
      <c r="AI10" s="47">
        <f t="shared" si="40"/>
        <v>0</v>
      </c>
      <c r="AJ10" s="47">
        <f t="shared" si="41"/>
        <v>0</v>
      </c>
      <c r="AK10" s="47">
        <f t="shared" si="42"/>
        <v>0</v>
      </c>
      <c r="AL10" s="47">
        <f t="shared" si="43"/>
        <v>0</v>
      </c>
      <c r="AM10" s="47">
        <f t="shared" si="44"/>
        <v>0</v>
      </c>
      <c r="AN10" s="47">
        <f t="shared" si="45"/>
        <v>0</v>
      </c>
      <c r="AO10" s="47">
        <f t="shared" si="46"/>
        <v>0</v>
      </c>
      <c r="AP10" s="47">
        <f t="shared" si="47"/>
        <v>0</v>
      </c>
    </row>
    <row r="11" spans="1:42" x14ac:dyDescent="0.25">
      <c r="B11" s="87" t="str">
        <f>IF(qtd_niveis&gt;4,"V","")</f>
        <v/>
      </c>
      <c r="C11" s="46">
        <f>IF(qtd_niveis&gt;4,IF(NIV="I",C7*(perc_niv_IV/1+1),IF(NIV="II",C8*(perc_niv_IV/1+1),IF(NIV="III",C9*(perc_niv_IV/1+1),C10*(perc_niv_IV/1+1)))),0)</f>
        <v>0</v>
      </c>
      <c r="D11" s="47">
        <f t="shared" si="0"/>
        <v>0</v>
      </c>
      <c r="E11" s="47">
        <f t="shared" si="1"/>
        <v>0</v>
      </c>
      <c r="F11" s="47">
        <f t="shared" si="2"/>
        <v>0</v>
      </c>
      <c r="G11" s="47">
        <f t="shared" si="3"/>
        <v>0</v>
      </c>
      <c r="H11" s="47">
        <f t="shared" si="4"/>
        <v>0</v>
      </c>
      <c r="I11" s="47">
        <f t="shared" si="5"/>
        <v>0</v>
      </c>
      <c r="J11" s="47">
        <f t="shared" si="6"/>
        <v>0</v>
      </c>
      <c r="K11" s="47">
        <f t="shared" si="7"/>
        <v>0</v>
      </c>
      <c r="L11" s="47">
        <f t="shared" si="8"/>
        <v>0</v>
      </c>
      <c r="M11" s="47">
        <f t="shared" si="9"/>
        <v>0</v>
      </c>
      <c r="N11" s="47">
        <f t="shared" si="10"/>
        <v>0</v>
      </c>
      <c r="O11" s="47">
        <f t="shared" si="11"/>
        <v>0</v>
      </c>
      <c r="P11" s="47">
        <f t="shared" si="12"/>
        <v>0</v>
      </c>
      <c r="Q11" s="47">
        <f t="shared" si="13"/>
        <v>0</v>
      </c>
      <c r="R11" s="47">
        <f t="shared" si="14"/>
        <v>0</v>
      </c>
      <c r="S11" s="47">
        <f t="shared" si="15"/>
        <v>0</v>
      </c>
      <c r="T11" s="47">
        <f t="shared" si="16"/>
        <v>0</v>
      </c>
      <c r="U11" s="47">
        <f t="shared" si="17"/>
        <v>0</v>
      </c>
      <c r="V11" s="47">
        <f t="shared" si="18"/>
        <v>0</v>
      </c>
      <c r="W11" s="47">
        <f t="shared" si="19"/>
        <v>0</v>
      </c>
      <c r="X11" s="47">
        <f t="shared" si="20"/>
        <v>0</v>
      </c>
      <c r="Y11" s="47">
        <f t="shared" si="21"/>
        <v>0</v>
      </c>
      <c r="Z11" s="47">
        <f t="shared" si="22"/>
        <v>0</v>
      </c>
      <c r="AA11" s="47">
        <f t="shared" si="23"/>
        <v>0</v>
      </c>
      <c r="AB11" s="47">
        <f t="shared" si="24"/>
        <v>0</v>
      </c>
      <c r="AC11" s="47">
        <f t="shared" si="25"/>
        <v>0</v>
      </c>
      <c r="AD11" s="47">
        <f t="shared" si="26"/>
        <v>0</v>
      </c>
      <c r="AE11" s="47">
        <f t="shared" si="27"/>
        <v>0</v>
      </c>
      <c r="AF11" s="47">
        <f t="shared" si="28"/>
        <v>0</v>
      </c>
      <c r="AG11" s="47">
        <f t="shared" si="29"/>
        <v>0</v>
      </c>
      <c r="AH11" s="47">
        <f t="shared" si="39"/>
        <v>0</v>
      </c>
      <c r="AI11" s="47">
        <f t="shared" si="40"/>
        <v>0</v>
      </c>
      <c r="AJ11" s="47">
        <f t="shared" si="41"/>
        <v>0</v>
      </c>
      <c r="AK11" s="47">
        <f t="shared" si="42"/>
        <v>0</v>
      </c>
      <c r="AL11" s="47">
        <f t="shared" si="43"/>
        <v>0</v>
      </c>
      <c r="AM11" s="47">
        <f t="shared" si="44"/>
        <v>0</v>
      </c>
      <c r="AN11" s="47">
        <f t="shared" si="45"/>
        <v>0</v>
      </c>
      <c r="AO11" s="47">
        <f t="shared" si="46"/>
        <v>0</v>
      </c>
      <c r="AP11" s="47">
        <f t="shared" si="47"/>
        <v>0</v>
      </c>
    </row>
    <row r="12" spans="1:42" x14ac:dyDescent="0.25">
      <c r="B12" s="87" t="str">
        <f>IF(qtd_niveis&gt;5,"VI","")</f>
        <v/>
      </c>
      <c r="C12" s="66">
        <f>IF(qtd_niveis&gt;5,IF(NV="I",C7*(perc_niv_V/1+1),IF(NV="II",C8*(perc_niv_V/1+1),IF(NV="III",C9*(perc_niv_V/1+1),IF(NV="IV",C10*(perc_niv_V/1+1),C11*(perc_niv_V/1+1))))),0)</f>
        <v>0</v>
      </c>
      <c r="D12" s="47">
        <f t="shared" si="0"/>
        <v>0</v>
      </c>
      <c r="E12" s="47">
        <f t="shared" si="1"/>
        <v>0</v>
      </c>
      <c r="F12" s="47">
        <f t="shared" si="2"/>
        <v>0</v>
      </c>
      <c r="G12" s="47">
        <f t="shared" si="3"/>
        <v>0</v>
      </c>
      <c r="H12" s="47">
        <f t="shared" si="4"/>
        <v>0</v>
      </c>
      <c r="I12" s="47">
        <f t="shared" si="5"/>
        <v>0</v>
      </c>
      <c r="J12" s="47">
        <f t="shared" si="6"/>
        <v>0</v>
      </c>
      <c r="K12" s="47">
        <f t="shared" si="7"/>
        <v>0</v>
      </c>
      <c r="L12" s="47">
        <f t="shared" si="8"/>
        <v>0</v>
      </c>
      <c r="M12" s="47">
        <f t="shared" si="9"/>
        <v>0</v>
      </c>
      <c r="N12" s="47">
        <f t="shared" si="10"/>
        <v>0</v>
      </c>
      <c r="O12" s="47">
        <f t="shared" si="11"/>
        <v>0</v>
      </c>
      <c r="P12" s="47">
        <f t="shared" si="12"/>
        <v>0</v>
      </c>
      <c r="Q12" s="47">
        <f t="shared" si="13"/>
        <v>0</v>
      </c>
      <c r="R12" s="47">
        <f t="shared" si="14"/>
        <v>0</v>
      </c>
      <c r="S12" s="47">
        <f t="shared" si="15"/>
        <v>0</v>
      </c>
      <c r="T12" s="47">
        <f t="shared" si="16"/>
        <v>0</v>
      </c>
      <c r="U12" s="47">
        <f t="shared" si="17"/>
        <v>0</v>
      </c>
      <c r="V12" s="47">
        <f t="shared" si="18"/>
        <v>0</v>
      </c>
      <c r="W12" s="47">
        <f t="shared" si="19"/>
        <v>0</v>
      </c>
      <c r="X12" s="47">
        <f t="shared" si="20"/>
        <v>0</v>
      </c>
      <c r="Y12" s="47">
        <f t="shared" si="21"/>
        <v>0</v>
      </c>
      <c r="Z12" s="47">
        <f t="shared" si="22"/>
        <v>0</v>
      </c>
      <c r="AA12" s="47">
        <f t="shared" si="23"/>
        <v>0</v>
      </c>
      <c r="AB12" s="47">
        <f t="shared" si="24"/>
        <v>0</v>
      </c>
      <c r="AC12" s="47">
        <f t="shared" si="25"/>
        <v>0</v>
      </c>
      <c r="AD12" s="47">
        <f t="shared" si="26"/>
        <v>0</v>
      </c>
      <c r="AE12" s="47">
        <f t="shared" si="27"/>
        <v>0</v>
      </c>
      <c r="AF12" s="47">
        <f t="shared" si="28"/>
        <v>0</v>
      </c>
      <c r="AG12" s="47">
        <f t="shared" si="29"/>
        <v>0</v>
      </c>
      <c r="AH12" s="47">
        <f t="shared" si="39"/>
        <v>0</v>
      </c>
      <c r="AI12" s="47">
        <f t="shared" si="40"/>
        <v>0</v>
      </c>
      <c r="AJ12" s="47">
        <f t="shared" si="41"/>
        <v>0</v>
      </c>
      <c r="AK12" s="47">
        <f t="shared" si="42"/>
        <v>0</v>
      </c>
      <c r="AL12" s="47">
        <f t="shared" si="43"/>
        <v>0</v>
      </c>
      <c r="AM12" s="47">
        <f t="shared" si="44"/>
        <v>0</v>
      </c>
      <c r="AN12" s="47">
        <f t="shared" si="45"/>
        <v>0</v>
      </c>
      <c r="AO12" s="47">
        <f t="shared" si="46"/>
        <v>0</v>
      </c>
      <c r="AP12" s="47">
        <f t="shared" si="47"/>
        <v>0</v>
      </c>
    </row>
    <row r="13" spans="1:42" x14ac:dyDescent="0.25">
      <c r="B13" s="87" t="str">
        <f>IF(qtd_niveis&gt;6,"VII","")</f>
        <v/>
      </c>
      <c r="C13" s="66">
        <f>IF(qtd_niveis&gt;6,IF(NVI="I",C7*(perc_niv_VI/1+1),IF(NVI="II",C8*(perc_niv_VI/1+1),IF(NVI="III",C9*(perc_niv_VI/1+1),IF(NVI="IV",C10*(perc_niv_VI/1+1),IF(NVI="V",C11*(perc_niv_VI/1+1),C12*(perc_niv_VI/1+1)))))),0)</f>
        <v>0</v>
      </c>
      <c r="D13" s="47">
        <f t="shared" si="0"/>
        <v>0</v>
      </c>
      <c r="E13" s="47">
        <f t="shared" si="1"/>
        <v>0</v>
      </c>
      <c r="F13" s="47">
        <f t="shared" si="2"/>
        <v>0</v>
      </c>
      <c r="G13" s="47">
        <f t="shared" si="3"/>
        <v>0</v>
      </c>
      <c r="H13" s="47">
        <f t="shared" si="4"/>
        <v>0</v>
      </c>
      <c r="I13" s="47">
        <f t="shared" si="5"/>
        <v>0</v>
      </c>
      <c r="J13" s="47">
        <f t="shared" si="6"/>
        <v>0</v>
      </c>
      <c r="K13" s="47">
        <f t="shared" si="7"/>
        <v>0</v>
      </c>
      <c r="L13" s="47">
        <f t="shared" si="8"/>
        <v>0</v>
      </c>
      <c r="M13" s="47">
        <f t="shared" si="9"/>
        <v>0</v>
      </c>
      <c r="N13" s="47">
        <f t="shared" si="10"/>
        <v>0</v>
      </c>
      <c r="O13" s="47">
        <f t="shared" si="11"/>
        <v>0</v>
      </c>
      <c r="P13" s="47">
        <f t="shared" si="12"/>
        <v>0</v>
      </c>
      <c r="Q13" s="47">
        <f t="shared" si="13"/>
        <v>0</v>
      </c>
      <c r="R13" s="47">
        <f t="shared" si="14"/>
        <v>0</v>
      </c>
      <c r="S13" s="47">
        <f t="shared" si="15"/>
        <v>0</v>
      </c>
      <c r="T13" s="47">
        <f t="shared" si="16"/>
        <v>0</v>
      </c>
      <c r="U13" s="47">
        <f t="shared" si="17"/>
        <v>0</v>
      </c>
      <c r="V13" s="47">
        <f t="shared" si="18"/>
        <v>0</v>
      </c>
      <c r="W13" s="47">
        <f t="shared" si="19"/>
        <v>0</v>
      </c>
      <c r="X13" s="47">
        <f t="shared" si="20"/>
        <v>0</v>
      </c>
      <c r="Y13" s="47">
        <f t="shared" si="21"/>
        <v>0</v>
      </c>
      <c r="Z13" s="47">
        <f t="shared" si="22"/>
        <v>0</v>
      </c>
      <c r="AA13" s="47">
        <f t="shared" si="23"/>
        <v>0</v>
      </c>
      <c r="AB13" s="47">
        <f t="shared" si="24"/>
        <v>0</v>
      </c>
      <c r="AC13" s="47">
        <f t="shared" si="25"/>
        <v>0</v>
      </c>
      <c r="AD13" s="47">
        <f t="shared" si="26"/>
        <v>0</v>
      </c>
      <c r="AE13" s="47">
        <f t="shared" si="27"/>
        <v>0</v>
      </c>
      <c r="AF13" s="47">
        <f t="shared" si="28"/>
        <v>0</v>
      </c>
      <c r="AG13" s="47">
        <f t="shared" si="29"/>
        <v>0</v>
      </c>
      <c r="AH13" s="47">
        <f t="shared" si="39"/>
        <v>0</v>
      </c>
      <c r="AI13" s="47">
        <f t="shared" si="40"/>
        <v>0</v>
      </c>
      <c r="AJ13" s="47">
        <f t="shared" si="41"/>
        <v>0</v>
      </c>
      <c r="AK13" s="47">
        <f t="shared" si="42"/>
        <v>0</v>
      </c>
      <c r="AL13" s="47">
        <f t="shared" si="43"/>
        <v>0</v>
      </c>
      <c r="AM13" s="47">
        <f t="shared" si="44"/>
        <v>0</v>
      </c>
      <c r="AN13" s="47">
        <f t="shared" si="45"/>
        <v>0</v>
      </c>
      <c r="AO13" s="47">
        <f t="shared" si="46"/>
        <v>0</v>
      </c>
      <c r="AP13" s="47">
        <f t="shared" si="47"/>
        <v>0</v>
      </c>
    </row>
    <row r="14" spans="1:42" x14ac:dyDescent="0.25">
      <c r="B14" s="87" t="str">
        <f>IF(qtd_niveis&gt;7,"VIII","")</f>
        <v/>
      </c>
      <c r="C14" s="66">
        <f>IF(qtd_niveis&gt;7,IF(NVII="I",C7*(perc_niv_VII/1+1),IF(NVII="II",C8*(perc_niv_VII/1+1),IF(NVII="III",C9*(perc_niv_VII/1+1),IF(NVII="IV",C10*(perc_niv_VII/1+1),IF(NVII="V",C11*(perc_niv_VII/1+1),IF(NVII="VI",C12*(perc_niv_VII/1+1),C13*(perc_niv_VII/1+1))))))),0)</f>
        <v>0</v>
      </c>
      <c r="D14" s="47">
        <f t="shared" si="0"/>
        <v>0</v>
      </c>
      <c r="E14" s="47">
        <f t="shared" si="1"/>
        <v>0</v>
      </c>
      <c r="F14" s="47">
        <f t="shared" si="2"/>
        <v>0</v>
      </c>
      <c r="G14" s="47">
        <f t="shared" si="3"/>
        <v>0</v>
      </c>
      <c r="H14" s="47">
        <f t="shared" si="4"/>
        <v>0</v>
      </c>
      <c r="I14" s="47">
        <f t="shared" si="5"/>
        <v>0</v>
      </c>
      <c r="J14" s="47">
        <f t="shared" si="6"/>
        <v>0</v>
      </c>
      <c r="K14" s="47">
        <f t="shared" si="7"/>
        <v>0</v>
      </c>
      <c r="L14" s="47">
        <f t="shared" si="8"/>
        <v>0</v>
      </c>
      <c r="M14" s="47">
        <f t="shared" si="9"/>
        <v>0</v>
      </c>
      <c r="N14" s="47">
        <f t="shared" si="10"/>
        <v>0</v>
      </c>
      <c r="O14" s="47">
        <f t="shared" si="11"/>
        <v>0</v>
      </c>
      <c r="P14" s="47">
        <f t="shared" si="12"/>
        <v>0</v>
      </c>
      <c r="Q14" s="47">
        <f t="shared" si="13"/>
        <v>0</v>
      </c>
      <c r="R14" s="47">
        <f t="shared" si="14"/>
        <v>0</v>
      </c>
      <c r="S14" s="47">
        <f t="shared" si="15"/>
        <v>0</v>
      </c>
      <c r="T14" s="47">
        <f t="shared" si="16"/>
        <v>0</v>
      </c>
      <c r="U14" s="47">
        <f t="shared" si="17"/>
        <v>0</v>
      </c>
      <c r="V14" s="47">
        <f t="shared" si="18"/>
        <v>0</v>
      </c>
      <c r="W14" s="47">
        <f t="shared" si="19"/>
        <v>0</v>
      </c>
      <c r="X14" s="47">
        <f t="shared" si="20"/>
        <v>0</v>
      </c>
      <c r="Y14" s="47">
        <f t="shared" si="21"/>
        <v>0</v>
      </c>
      <c r="Z14" s="47">
        <f t="shared" si="22"/>
        <v>0</v>
      </c>
      <c r="AA14" s="47">
        <f t="shared" si="23"/>
        <v>0</v>
      </c>
      <c r="AB14" s="47">
        <f t="shared" si="24"/>
        <v>0</v>
      </c>
      <c r="AC14" s="47">
        <f t="shared" si="25"/>
        <v>0</v>
      </c>
      <c r="AD14" s="47">
        <f t="shared" si="26"/>
        <v>0</v>
      </c>
      <c r="AE14" s="47">
        <f t="shared" si="27"/>
        <v>0</v>
      </c>
      <c r="AF14" s="47">
        <f>IF(qtd_classes&gt;29,IF(incide_classe="Classe Inicial",C14*(perc_classe_ad/1+1),AE14*(perc_classe_ad/1+1)),0)</f>
        <v>0</v>
      </c>
      <c r="AG14" s="47">
        <f t="shared" si="29"/>
        <v>0</v>
      </c>
      <c r="AH14" s="47">
        <f t="shared" si="39"/>
        <v>0</v>
      </c>
      <c r="AI14" s="47">
        <f t="shared" si="40"/>
        <v>0</v>
      </c>
      <c r="AJ14" s="47">
        <f t="shared" si="41"/>
        <v>0</v>
      </c>
      <c r="AK14" s="47">
        <f t="shared" si="42"/>
        <v>0</v>
      </c>
      <c r="AL14" s="47">
        <f t="shared" si="43"/>
        <v>0</v>
      </c>
      <c r="AM14" s="47">
        <f t="shared" si="44"/>
        <v>0</v>
      </c>
      <c r="AN14" s="47">
        <f t="shared" si="45"/>
        <v>0</v>
      </c>
      <c r="AO14" s="47">
        <f t="shared" si="46"/>
        <v>0</v>
      </c>
      <c r="AP14" s="47">
        <f t="shared" si="47"/>
        <v>0</v>
      </c>
    </row>
    <row r="15" spans="1:42" x14ac:dyDescent="0.25">
      <c r="A15" s="2"/>
      <c r="B15" s="87"/>
      <c r="C15" s="132" t="s">
        <v>2</v>
      </c>
      <c r="D15" s="132"/>
      <c r="E15" s="132"/>
      <c r="F15" s="132"/>
      <c r="G15" s="132"/>
      <c r="H15" s="88">
        <f>ch_2</f>
        <v>0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71"/>
      <c r="X15" s="72"/>
    </row>
    <row r="16" spans="1:42" x14ac:dyDescent="0.25">
      <c r="B16" s="87" t="str">
        <f>IF(qtd_niveis&gt;0,"I","")</f>
        <v/>
      </c>
      <c r="C16" s="46">
        <f>IF(piso_prop="Sim",piso_ch1*H15/ch_1,piso_ch2)</f>
        <v>0</v>
      </c>
      <c r="D16" s="47">
        <f t="shared" ref="D16:D23" si="48">IF(qtd_classes&gt;1,IF(incide_classe="Classe Inicial",C16*(perc_classe_b/1+1),C16*(perc_classe_b/1+1)),0)</f>
        <v>0</v>
      </c>
      <c r="E16" s="47">
        <f t="shared" ref="E16:E23" si="49">IF(qtd_classes&gt;2,IF(incide_classe="Classe Inicial",C16*(perc_classe_c/1+1),D16*(perc_classe_c/1+1)),0)</f>
        <v>0</v>
      </c>
      <c r="F16" s="47">
        <f t="shared" ref="F16:F23" si="50">IF(qtd_classes&gt;3,IF(incide_classe="Classe Inicial",C16*(perc_classe_d/1+1),E16*(perc_classe_d/1+1)),0)</f>
        <v>0</v>
      </c>
      <c r="G16" s="47">
        <f t="shared" ref="G16:G23" si="51">IF(qtd_classes&gt;4,IF(incide_classe="Classe Inicial",C16*(perc_classe_e/1+1),F16*(perc_classe_e/1+1)),0)</f>
        <v>0</v>
      </c>
      <c r="H16" s="47">
        <f t="shared" ref="H16:H23" si="52">IF(qtd_classes&gt;5,IF(incide_classe="Classe Inicial",C16*(perc_classe_f/1+1),G16*(perc_classe_f/1+1)),0)</f>
        <v>0</v>
      </c>
      <c r="I16" s="47">
        <f t="shared" ref="I16:I23" si="53">IF(qtd_classes&gt;6,IF(incide_classe="Classe Inicial",C16*(perc_classe_g/1+1),H16*(perc_classe_g/1+1)),0)</f>
        <v>0</v>
      </c>
      <c r="J16" s="47">
        <f t="shared" ref="J16:J23" si="54">IF(qtd_classes&gt;7,IF(incide_classe="Classe Inicial",C16*(perc_classe_h/1+1),I16*(perc_classe_h/1+1)),0)</f>
        <v>0</v>
      </c>
      <c r="K16" s="47">
        <f t="shared" ref="K16:K23" si="55">IF(qtd_classes&gt;8,IF(incide_classe="Classe Inicial",C16*(perc_classe_i/1+1),J16*(perc_classe_i/1+1)),0)</f>
        <v>0</v>
      </c>
      <c r="L16" s="47">
        <f t="shared" ref="L16:L23" si="56">IF(qtd_classes&gt;9,IF(incide_classe="Classe Inicial",C16*(perc_classe_j/1+1),K16*(perc_classe_j/1+1)),0)</f>
        <v>0</v>
      </c>
      <c r="M16" s="47">
        <f t="shared" ref="M16:M23" si="57">IF(qtd_classes&gt;10,IF(incide_classe="Classe Inicial",C16*(perc_classe_k/1+1),L16*(perc_classe_k/1+1)),0)</f>
        <v>0</v>
      </c>
      <c r="N16" s="47">
        <f t="shared" ref="N16:N23" si="58">IF(qtd_classes&gt;11,IF(incide_classe="Classe Inicial",C16*(perc_classe_l/1+1),M16*(perc_classe_l/1+1)),0)</f>
        <v>0</v>
      </c>
      <c r="O16" s="47">
        <f t="shared" ref="O16:O23" si="59">IF(qtd_classes&gt;12,IF(incide_classe="Classe Inicial",C16*(perc_classe_m/1+1),N16*(perc_classe_m/1+1)),0)</f>
        <v>0</v>
      </c>
      <c r="P16" s="47">
        <f t="shared" ref="P16:P23" si="60">IF(qtd_classes&gt;13,IF(incide_classe="Classe Inicial",C16*(perc_classe_n/1+1),O16*(perc_classe_n/1+1)),0)</f>
        <v>0</v>
      </c>
      <c r="Q16" s="47">
        <f t="shared" ref="Q16:Q23" si="61">IF(qtd_classes&gt;14,IF(incide_classe="Classe Inicial",C16*(perc_classe_o/1+1),P16*(perc_classe_o/1+1)),0)</f>
        <v>0</v>
      </c>
      <c r="R16" s="47">
        <f t="shared" ref="R16:R23" si="62">IF(qtd_classes&gt;15,IF(incide_classe="Classe Inicial",C16*(perc_classe_p/1+1),Q16*(perc_classe_p/1+1)),0)</f>
        <v>0</v>
      </c>
      <c r="S16" s="47">
        <f t="shared" ref="S16:S23" si="63">IF(qtd_classes&gt;16,IF(incide_classe="Classe Inicial",C16*(perc_classe_q/1+1),R16*(perc_classe_q/1+1)),0)</f>
        <v>0</v>
      </c>
      <c r="T16" s="47">
        <f t="shared" ref="T16:T23" si="64">IF(qtd_classes&gt;17,IF(incide_classe="Classe Inicial",C16*(perc_classe_r/1+1),S16*(perc_classe_r/1+1)),0)</f>
        <v>0</v>
      </c>
      <c r="U16" s="47">
        <f t="shared" ref="U16:U23" si="65">IF(qtd_classes&gt;18,IF(incide_classe="Classe Inicial",C16*(perc_classe_s/1+1),T16*(perc_classe_s/1+1)),0)</f>
        <v>0</v>
      </c>
      <c r="V16" s="47">
        <f t="shared" ref="V16:V23" si="66">IF(qtd_classes&gt;19,IF(incide_classe="Classe Inicial",C16*(perc_classe_t/1+1),U16*(perc_classe_t/1+1)),0)</f>
        <v>0</v>
      </c>
      <c r="W16" s="47">
        <f t="shared" ref="W16:W23" si="67">IF(qtd_classes&gt;20,IF(incide_classe="Classe Inicial",C16*(perc_classe_u/1+1),V16*(perc_classe_u/1+1)),0)</f>
        <v>0</v>
      </c>
      <c r="X16" s="47">
        <f t="shared" ref="X16:X23" si="68">IF(qtd_classes&gt;21,IF(incide_classe="Classe Inicial",C16*(perc_classe_v/1+1),W16*(perc_classe_v/1+1)),0)</f>
        <v>0</v>
      </c>
      <c r="Y16" s="47">
        <f t="shared" ref="Y16:Y23" si="69">IF(qtd_classes&gt;22,IF(incide_classe="Classe Inicial",C16*(perc_classe_w/1+1),X16*(perc_classe_w/1+1)),0)</f>
        <v>0</v>
      </c>
      <c r="Z16" s="47">
        <f t="shared" ref="Z16:Z23" si="70">IF(qtd_classes&gt;23,IF(incide_classe="Classe Inicial",C16*(perc_classe_x/1+1),Y16*(perc_classe_x/1+1)),0)</f>
        <v>0</v>
      </c>
      <c r="AA16" s="47">
        <f t="shared" ref="AA16:AA23" si="71">IF(qtd_classes&gt;24,IF(incide_classe="Classe Inicial",C16*(perc_classe_y/1+1),Z16*(perc_classe_y/1+1)),0)</f>
        <v>0</v>
      </c>
      <c r="AB16" s="47">
        <f t="shared" ref="AB16:AB23" si="72">IF(qtd_classes&gt;25,IF(incide_classe="Classe Inicial",C16*(perc_classe_z/1+1),AA16*(perc_classe_z/1+1)),0)</f>
        <v>0</v>
      </c>
      <c r="AC16" s="47">
        <f t="shared" ref="AC16:AC23" si="73">IF(qtd_classes&gt;26,IF(incide_classe="Classe Inicial",C16*(perc_classe_aa/1+1),AB16*(perc_classe_aa/1+1)),0)</f>
        <v>0</v>
      </c>
      <c r="AD16" s="47">
        <f t="shared" ref="AD16:AD23" si="74">IF(qtd_classes&gt;27,IF(incide_classe="Classe Inicial",C16*(perc_classe_ab/1+1),AC16*(perc_classe_ab/1+1)),0)</f>
        <v>0</v>
      </c>
      <c r="AE16" s="47">
        <f t="shared" ref="AE16:AE23" si="75">IF(qtd_classes&gt;28,IF(incide_classe="Classe Inicial",C16*(perc_classe_ac/1+1),AD16*(perc_classe_ac/1+1)),0)</f>
        <v>0</v>
      </c>
      <c r="AF16" s="47">
        <f t="shared" ref="AF16:AF23" si="76">IF(qtd_classes&gt;29,IF(incide_classe="Classe Inicial",C16*(perc_classe_ad/1+1),AE16*(perc_classe_ad/1+1)),0)</f>
        <v>0</v>
      </c>
      <c r="AG16" s="47">
        <f t="shared" ref="AG16:AG23" si="77">IF(qtd_classes&gt;30,IF(incide_classe="Classe Inicial",C16*(perc_classe_ae/1+1),AF16*(perc_classe_ae/1+1)),0)</f>
        <v>0</v>
      </c>
      <c r="AH16" s="47">
        <f t="shared" ref="AH16:AH23" si="78">IF(qtd_classes&gt;31,IF(incide_classe="Classe Inicial",C16*(perc_classe_af/1+1),AG16*(perc_classe_af/1+1)),0)</f>
        <v>0</v>
      </c>
      <c r="AI16" s="47">
        <f t="shared" ref="AI16:AI23" si="79">IF(qtd_classes&gt;32,IF(incide_classe="Classe Inicial",C16*(perc_classe_ag/1+1),AH16*(perc_classe_ag/1+1)),0)</f>
        <v>0</v>
      </c>
      <c r="AJ16" s="47">
        <f t="shared" ref="AJ16:AJ23" si="80">IF(qtd_classes&gt;33,IF(incide_classe="Classe Inicial",C16*(perc_classe_ah/1+1),AI16*(perc_classe_ah/1+1)),0)</f>
        <v>0</v>
      </c>
      <c r="AK16" s="47">
        <f t="shared" ref="AK16:AK23" si="81">IF(qtd_classes&gt;34,IF(incide_classe="Classe Inicial",C16*(perc_classe_ai/1+1),AJ16*(perc_classe_ai/1+1)),0)</f>
        <v>0</v>
      </c>
      <c r="AL16" s="47">
        <f t="shared" ref="AL16:AL23" si="82">IF(qtd_classes&gt;35,IF(incide_classe="Classe Inicial",C16*(perc_classe_aj/1+1),AK16*(perc_classe_aj/1+1)),0)</f>
        <v>0</v>
      </c>
      <c r="AM16" s="47">
        <f t="shared" ref="AM16:AM23" si="83">IF(qtd_classes&gt;36,IF(incide_classe="Classe Inicial",C16*(perc_classe_ak/1+1),AL16*(perc_classe_ak/1+1)),0)</f>
        <v>0</v>
      </c>
      <c r="AN16" s="47">
        <f t="shared" ref="AN16:AN23" si="84">IF(qtd_classes&gt;37,IF(incide_classe="Classe Inicial",C16*(perc_classe_al/1+1),AM16*(perc_classe_al/1+1)),0)</f>
        <v>0</v>
      </c>
      <c r="AO16" s="47">
        <f t="shared" ref="AO16:AO23" si="85">IF(qtd_classes&gt;38,IF(incide_classe="Classe Inicial",C16*(perc_classe_am/1+1),AN16*(perc_classe_am/1+1)),0)</f>
        <v>0</v>
      </c>
      <c r="AP16" s="47">
        <f t="shared" ref="AP16:AP23" si="86">IF(qtd_classes&gt;39,IF(incide_classe="Classe Inicial",C16*(perc_classe_an/1+1),AO16*(perc_classe_an/1+1)),0)</f>
        <v>0</v>
      </c>
    </row>
    <row r="17" spans="1:42" x14ac:dyDescent="0.25">
      <c r="B17" s="87" t="str">
        <f>IF(qtd_niveis&gt;1,"II","")</f>
        <v/>
      </c>
      <c r="C17" s="66">
        <f>IF(qtd_niveis&gt;1,IF(NI="I",C16*(perc_niv_I/1+1),C16*(perc_niv_I/1+1)),0)</f>
        <v>0</v>
      </c>
      <c r="D17" s="47">
        <f t="shared" si="48"/>
        <v>0</v>
      </c>
      <c r="E17" s="47">
        <f t="shared" si="49"/>
        <v>0</v>
      </c>
      <c r="F17" s="47">
        <f t="shared" si="50"/>
        <v>0</v>
      </c>
      <c r="G17" s="47">
        <f t="shared" si="51"/>
        <v>0</v>
      </c>
      <c r="H17" s="47">
        <f t="shared" si="52"/>
        <v>0</v>
      </c>
      <c r="I17" s="47">
        <f t="shared" si="53"/>
        <v>0</v>
      </c>
      <c r="J17" s="47">
        <f t="shared" si="54"/>
        <v>0</v>
      </c>
      <c r="K17" s="47">
        <f t="shared" si="55"/>
        <v>0</v>
      </c>
      <c r="L17" s="47">
        <f t="shared" si="56"/>
        <v>0</v>
      </c>
      <c r="M17" s="47">
        <f t="shared" si="57"/>
        <v>0</v>
      </c>
      <c r="N17" s="47">
        <f t="shared" si="58"/>
        <v>0</v>
      </c>
      <c r="O17" s="47">
        <f t="shared" si="59"/>
        <v>0</v>
      </c>
      <c r="P17" s="47">
        <f t="shared" si="60"/>
        <v>0</v>
      </c>
      <c r="Q17" s="47">
        <f t="shared" si="61"/>
        <v>0</v>
      </c>
      <c r="R17" s="47">
        <f t="shared" si="62"/>
        <v>0</v>
      </c>
      <c r="S17" s="47">
        <f t="shared" si="63"/>
        <v>0</v>
      </c>
      <c r="T17" s="47">
        <f t="shared" si="64"/>
        <v>0</v>
      </c>
      <c r="U17" s="47">
        <f t="shared" si="65"/>
        <v>0</v>
      </c>
      <c r="V17" s="47">
        <f t="shared" si="66"/>
        <v>0</v>
      </c>
      <c r="W17" s="47">
        <f t="shared" si="67"/>
        <v>0</v>
      </c>
      <c r="X17" s="47">
        <f t="shared" si="68"/>
        <v>0</v>
      </c>
      <c r="Y17" s="47">
        <f t="shared" si="69"/>
        <v>0</v>
      </c>
      <c r="Z17" s="47">
        <f t="shared" si="70"/>
        <v>0</v>
      </c>
      <c r="AA17" s="47">
        <f t="shared" si="71"/>
        <v>0</v>
      </c>
      <c r="AB17" s="47">
        <f t="shared" si="72"/>
        <v>0</v>
      </c>
      <c r="AC17" s="47">
        <f t="shared" si="73"/>
        <v>0</v>
      </c>
      <c r="AD17" s="47">
        <f t="shared" si="74"/>
        <v>0</v>
      </c>
      <c r="AE17" s="47">
        <f t="shared" si="75"/>
        <v>0</v>
      </c>
      <c r="AF17" s="47">
        <f t="shared" si="76"/>
        <v>0</v>
      </c>
      <c r="AG17" s="47">
        <f t="shared" si="77"/>
        <v>0</v>
      </c>
      <c r="AH17" s="47">
        <f t="shared" si="78"/>
        <v>0</v>
      </c>
      <c r="AI17" s="47">
        <f t="shared" si="79"/>
        <v>0</v>
      </c>
      <c r="AJ17" s="47">
        <f t="shared" si="80"/>
        <v>0</v>
      </c>
      <c r="AK17" s="47">
        <f t="shared" si="81"/>
        <v>0</v>
      </c>
      <c r="AL17" s="47">
        <f t="shared" si="82"/>
        <v>0</v>
      </c>
      <c r="AM17" s="47">
        <f t="shared" si="83"/>
        <v>0</v>
      </c>
      <c r="AN17" s="47">
        <f t="shared" si="84"/>
        <v>0</v>
      </c>
      <c r="AO17" s="47">
        <f t="shared" si="85"/>
        <v>0</v>
      </c>
      <c r="AP17" s="47">
        <f t="shared" si="86"/>
        <v>0</v>
      </c>
    </row>
    <row r="18" spans="1:42" x14ac:dyDescent="0.25">
      <c r="B18" s="87" t="str">
        <f>IF(qtd_niveis&gt;2,"III","")</f>
        <v/>
      </c>
      <c r="C18" s="46">
        <f>IF(qtd_niveis&gt;2,IF(NII="I",C16*(perc_niv_II/1+1),C17*(perc_niv_II/1+1)),0)</f>
        <v>0</v>
      </c>
      <c r="D18" s="47">
        <f>IF(qtd_classes&gt;1,IF(incide_classe="Classe Inicial",C18*(perc_classe_b/1+1),C18*(perc_classe_b/1+1)),0)</f>
        <v>0</v>
      </c>
      <c r="E18" s="47">
        <f t="shared" si="49"/>
        <v>0</v>
      </c>
      <c r="F18" s="47">
        <f t="shared" si="50"/>
        <v>0</v>
      </c>
      <c r="G18" s="47">
        <f t="shared" si="51"/>
        <v>0</v>
      </c>
      <c r="H18" s="47">
        <f t="shared" si="52"/>
        <v>0</v>
      </c>
      <c r="I18" s="47">
        <f t="shared" si="53"/>
        <v>0</v>
      </c>
      <c r="J18" s="47">
        <f t="shared" si="54"/>
        <v>0</v>
      </c>
      <c r="K18" s="47">
        <f t="shared" si="55"/>
        <v>0</v>
      </c>
      <c r="L18" s="47">
        <f t="shared" si="56"/>
        <v>0</v>
      </c>
      <c r="M18" s="47">
        <f t="shared" si="57"/>
        <v>0</v>
      </c>
      <c r="N18" s="47">
        <f t="shared" si="58"/>
        <v>0</v>
      </c>
      <c r="O18" s="47">
        <f t="shared" si="59"/>
        <v>0</v>
      </c>
      <c r="P18" s="47">
        <f t="shared" si="60"/>
        <v>0</v>
      </c>
      <c r="Q18" s="47">
        <f t="shared" si="61"/>
        <v>0</v>
      </c>
      <c r="R18" s="47">
        <f t="shared" si="62"/>
        <v>0</v>
      </c>
      <c r="S18" s="47">
        <f t="shared" si="63"/>
        <v>0</v>
      </c>
      <c r="T18" s="47">
        <f t="shared" si="64"/>
        <v>0</v>
      </c>
      <c r="U18" s="47">
        <f t="shared" si="65"/>
        <v>0</v>
      </c>
      <c r="V18" s="47">
        <f t="shared" si="66"/>
        <v>0</v>
      </c>
      <c r="W18" s="47">
        <f t="shared" si="67"/>
        <v>0</v>
      </c>
      <c r="X18" s="47">
        <f t="shared" si="68"/>
        <v>0</v>
      </c>
      <c r="Y18" s="47">
        <f t="shared" si="69"/>
        <v>0</v>
      </c>
      <c r="Z18" s="47">
        <f t="shared" si="70"/>
        <v>0</v>
      </c>
      <c r="AA18" s="47">
        <f t="shared" si="71"/>
        <v>0</v>
      </c>
      <c r="AB18" s="47">
        <f t="shared" si="72"/>
        <v>0</v>
      </c>
      <c r="AC18" s="47">
        <f t="shared" si="73"/>
        <v>0</v>
      </c>
      <c r="AD18" s="47">
        <f t="shared" si="74"/>
        <v>0</v>
      </c>
      <c r="AE18" s="47">
        <f t="shared" si="75"/>
        <v>0</v>
      </c>
      <c r="AF18" s="47">
        <f t="shared" si="76"/>
        <v>0</v>
      </c>
      <c r="AG18" s="47">
        <f t="shared" si="77"/>
        <v>0</v>
      </c>
      <c r="AH18" s="47">
        <f t="shared" si="78"/>
        <v>0</v>
      </c>
      <c r="AI18" s="47">
        <f t="shared" si="79"/>
        <v>0</v>
      </c>
      <c r="AJ18" s="47">
        <f t="shared" si="80"/>
        <v>0</v>
      </c>
      <c r="AK18" s="47">
        <f t="shared" si="81"/>
        <v>0</v>
      </c>
      <c r="AL18" s="47">
        <f t="shared" si="82"/>
        <v>0</v>
      </c>
      <c r="AM18" s="47">
        <f t="shared" si="83"/>
        <v>0</v>
      </c>
      <c r="AN18" s="47">
        <f t="shared" si="84"/>
        <v>0</v>
      </c>
      <c r="AO18" s="47">
        <f t="shared" si="85"/>
        <v>0</v>
      </c>
      <c r="AP18" s="47">
        <f t="shared" si="86"/>
        <v>0</v>
      </c>
    </row>
    <row r="19" spans="1:42" x14ac:dyDescent="0.25">
      <c r="B19" s="87" t="str">
        <f>IF(qtd_niveis&gt;3,"IV","")</f>
        <v/>
      </c>
      <c r="C19" s="66">
        <f>IF(qtd_niveis&gt;3,IF(NIII="I",C16*(perc_niv_III/1+1),IF(NIII="II",C17*(perc_niv_III/1+1),C18*(perc_niv_III/1+1))),0)</f>
        <v>0</v>
      </c>
      <c r="D19" s="47">
        <f t="shared" si="48"/>
        <v>0</v>
      </c>
      <c r="E19" s="47">
        <f t="shared" si="49"/>
        <v>0</v>
      </c>
      <c r="F19" s="47">
        <f t="shared" si="50"/>
        <v>0</v>
      </c>
      <c r="G19" s="47">
        <f t="shared" si="51"/>
        <v>0</v>
      </c>
      <c r="H19" s="47">
        <f t="shared" si="52"/>
        <v>0</v>
      </c>
      <c r="I19" s="47">
        <f t="shared" si="53"/>
        <v>0</v>
      </c>
      <c r="J19" s="47">
        <f t="shared" si="54"/>
        <v>0</v>
      </c>
      <c r="K19" s="47">
        <f t="shared" si="55"/>
        <v>0</v>
      </c>
      <c r="L19" s="47">
        <f t="shared" si="56"/>
        <v>0</v>
      </c>
      <c r="M19" s="47">
        <f t="shared" si="57"/>
        <v>0</v>
      </c>
      <c r="N19" s="47">
        <f t="shared" si="58"/>
        <v>0</v>
      </c>
      <c r="O19" s="47">
        <f t="shared" si="59"/>
        <v>0</v>
      </c>
      <c r="P19" s="47">
        <f t="shared" si="60"/>
        <v>0</v>
      </c>
      <c r="Q19" s="47">
        <f t="shared" si="61"/>
        <v>0</v>
      </c>
      <c r="R19" s="47">
        <f t="shared" si="62"/>
        <v>0</v>
      </c>
      <c r="S19" s="47">
        <f t="shared" si="63"/>
        <v>0</v>
      </c>
      <c r="T19" s="47">
        <f t="shared" si="64"/>
        <v>0</v>
      </c>
      <c r="U19" s="47">
        <f t="shared" si="65"/>
        <v>0</v>
      </c>
      <c r="V19" s="47">
        <f t="shared" si="66"/>
        <v>0</v>
      </c>
      <c r="W19" s="47">
        <f t="shared" si="67"/>
        <v>0</v>
      </c>
      <c r="X19" s="47">
        <f t="shared" si="68"/>
        <v>0</v>
      </c>
      <c r="Y19" s="47">
        <f t="shared" si="69"/>
        <v>0</v>
      </c>
      <c r="Z19" s="47">
        <f t="shared" si="70"/>
        <v>0</v>
      </c>
      <c r="AA19" s="47">
        <f t="shared" si="71"/>
        <v>0</v>
      </c>
      <c r="AB19" s="47">
        <f t="shared" si="72"/>
        <v>0</v>
      </c>
      <c r="AC19" s="47">
        <f t="shared" si="73"/>
        <v>0</v>
      </c>
      <c r="AD19" s="47">
        <f t="shared" si="74"/>
        <v>0</v>
      </c>
      <c r="AE19" s="47">
        <f t="shared" si="75"/>
        <v>0</v>
      </c>
      <c r="AF19" s="47">
        <f t="shared" si="76"/>
        <v>0</v>
      </c>
      <c r="AG19" s="47">
        <f t="shared" si="77"/>
        <v>0</v>
      </c>
      <c r="AH19" s="47">
        <f t="shared" si="78"/>
        <v>0</v>
      </c>
      <c r="AI19" s="47">
        <f t="shared" si="79"/>
        <v>0</v>
      </c>
      <c r="AJ19" s="47">
        <f t="shared" si="80"/>
        <v>0</v>
      </c>
      <c r="AK19" s="47">
        <f t="shared" si="81"/>
        <v>0</v>
      </c>
      <c r="AL19" s="47">
        <f t="shared" si="82"/>
        <v>0</v>
      </c>
      <c r="AM19" s="47">
        <f t="shared" si="83"/>
        <v>0</v>
      </c>
      <c r="AN19" s="47">
        <f t="shared" si="84"/>
        <v>0</v>
      </c>
      <c r="AO19" s="47">
        <f t="shared" si="85"/>
        <v>0</v>
      </c>
      <c r="AP19" s="47">
        <f t="shared" si="86"/>
        <v>0</v>
      </c>
    </row>
    <row r="20" spans="1:42" x14ac:dyDescent="0.25">
      <c r="B20" s="87" t="str">
        <f>IF(qtd_niveis&gt;4,"V","")</f>
        <v/>
      </c>
      <c r="C20" s="46">
        <f>IF(qtd_niveis&gt;4,IF(NIV="I",C16*(perc_niv_IV/1+1),IF(NIV="II",C17*(perc_niv_IV/1+1),IF(NIV="III",C18*(perc_niv_IV/1+1),C19*(perc_niv_IV/1+1)))),0)</f>
        <v>0</v>
      </c>
      <c r="D20" s="47">
        <f t="shared" si="48"/>
        <v>0</v>
      </c>
      <c r="E20" s="47">
        <f t="shared" si="49"/>
        <v>0</v>
      </c>
      <c r="F20" s="47">
        <f t="shared" si="50"/>
        <v>0</v>
      </c>
      <c r="G20" s="47">
        <f t="shared" si="51"/>
        <v>0</v>
      </c>
      <c r="H20" s="47">
        <f t="shared" si="52"/>
        <v>0</v>
      </c>
      <c r="I20" s="47">
        <f t="shared" si="53"/>
        <v>0</v>
      </c>
      <c r="J20" s="47">
        <f t="shared" si="54"/>
        <v>0</v>
      </c>
      <c r="K20" s="47">
        <f t="shared" si="55"/>
        <v>0</v>
      </c>
      <c r="L20" s="47">
        <f t="shared" si="56"/>
        <v>0</v>
      </c>
      <c r="M20" s="47">
        <f t="shared" si="57"/>
        <v>0</v>
      </c>
      <c r="N20" s="47">
        <f t="shared" si="58"/>
        <v>0</v>
      </c>
      <c r="O20" s="47">
        <f t="shared" si="59"/>
        <v>0</v>
      </c>
      <c r="P20" s="47">
        <f t="shared" si="60"/>
        <v>0</v>
      </c>
      <c r="Q20" s="47">
        <f t="shared" si="61"/>
        <v>0</v>
      </c>
      <c r="R20" s="47">
        <f t="shared" si="62"/>
        <v>0</v>
      </c>
      <c r="S20" s="47">
        <f t="shared" si="63"/>
        <v>0</v>
      </c>
      <c r="T20" s="47">
        <f t="shared" si="64"/>
        <v>0</v>
      </c>
      <c r="U20" s="47">
        <f t="shared" si="65"/>
        <v>0</v>
      </c>
      <c r="V20" s="47">
        <f t="shared" si="66"/>
        <v>0</v>
      </c>
      <c r="W20" s="47">
        <f t="shared" si="67"/>
        <v>0</v>
      </c>
      <c r="X20" s="47">
        <f t="shared" si="68"/>
        <v>0</v>
      </c>
      <c r="Y20" s="47">
        <f t="shared" si="69"/>
        <v>0</v>
      </c>
      <c r="Z20" s="47">
        <f t="shared" si="70"/>
        <v>0</v>
      </c>
      <c r="AA20" s="47">
        <f t="shared" si="71"/>
        <v>0</v>
      </c>
      <c r="AB20" s="47">
        <f t="shared" si="72"/>
        <v>0</v>
      </c>
      <c r="AC20" s="47">
        <f t="shared" si="73"/>
        <v>0</v>
      </c>
      <c r="AD20" s="47">
        <f t="shared" si="74"/>
        <v>0</v>
      </c>
      <c r="AE20" s="47">
        <f t="shared" si="75"/>
        <v>0</v>
      </c>
      <c r="AF20" s="47">
        <f t="shared" si="76"/>
        <v>0</v>
      </c>
      <c r="AG20" s="47">
        <f t="shared" si="77"/>
        <v>0</v>
      </c>
      <c r="AH20" s="47">
        <f t="shared" si="78"/>
        <v>0</v>
      </c>
      <c r="AI20" s="47">
        <f t="shared" si="79"/>
        <v>0</v>
      </c>
      <c r="AJ20" s="47">
        <f t="shared" si="80"/>
        <v>0</v>
      </c>
      <c r="AK20" s="47">
        <f t="shared" si="81"/>
        <v>0</v>
      </c>
      <c r="AL20" s="47">
        <f t="shared" si="82"/>
        <v>0</v>
      </c>
      <c r="AM20" s="47">
        <f t="shared" si="83"/>
        <v>0</v>
      </c>
      <c r="AN20" s="47">
        <f t="shared" si="84"/>
        <v>0</v>
      </c>
      <c r="AO20" s="47">
        <f t="shared" si="85"/>
        <v>0</v>
      </c>
      <c r="AP20" s="47">
        <f t="shared" si="86"/>
        <v>0</v>
      </c>
    </row>
    <row r="21" spans="1:42" x14ac:dyDescent="0.25">
      <c r="B21" s="87" t="str">
        <f>IF(qtd_niveis&gt;5,"VI","")</f>
        <v/>
      </c>
      <c r="C21" s="66">
        <f>IF(qtd_niveis&gt;5,IF(NV="I",C16*(perc_niv_V/1+1),IF(NV="II",C17*(perc_niv_V/1+1),IF(NV="III",C18*(perc_niv_V/1+1),IF(NV="IV",C19*(perc_niv_V/1+1),C20*(perc_niv_V/1+1))))),0)</f>
        <v>0</v>
      </c>
      <c r="D21" s="47">
        <f t="shared" si="48"/>
        <v>0</v>
      </c>
      <c r="E21" s="47">
        <f t="shared" si="49"/>
        <v>0</v>
      </c>
      <c r="F21" s="47">
        <f t="shared" si="50"/>
        <v>0</v>
      </c>
      <c r="G21" s="47">
        <f t="shared" si="51"/>
        <v>0</v>
      </c>
      <c r="H21" s="47">
        <f t="shared" si="52"/>
        <v>0</v>
      </c>
      <c r="I21" s="47">
        <f t="shared" si="53"/>
        <v>0</v>
      </c>
      <c r="J21" s="47">
        <f t="shared" si="54"/>
        <v>0</v>
      </c>
      <c r="K21" s="47">
        <f t="shared" si="55"/>
        <v>0</v>
      </c>
      <c r="L21" s="47">
        <f t="shared" si="56"/>
        <v>0</v>
      </c>
      <c r="M21" s="47">
        <f t="shared" si="57"/>
        <v>0</v>
      </c>
      <c r="N21" s="47">
        <f t="shared" si="58"/>
        <v>0</v>
      </c>
      <c r="O21" s="47">
        <f t="shared" si="59"/>
        <v>0</v>
      </c>
      <c r="P21" s="47">
        <f t="shared" si="60"/>
        <v>0</v>
      </c>
      <c r="Q21" s="47">
        <f t="shared" si="61"/>
        <v>0</v>
      </c>
      <c r="R21" s="47">
        <f t="shared" si="62"/>
        <v>0</v>
      </c>
      <c r="S21" s="47">
        <f t="shared" si="63"/>
        <v>0</v>
      </c>
      <c r="T21" s="47">
        <f t="shared" si="64"/>
        <v>0</v>
      </c>
      <c r="U21" s="47">
        <f t="shared" si="65"/>
        <v>0</v>
      </c>
      <c r="V21" s="47">
        <f t="shared" si="66"/>
        <v>0</v>
      </c>
      <c r="W21" s="47">
        <f t="shared" si="67"/>
        <v>0</v>
      </c>
      <c r="X21" s="47">
        <f t="shared" si="68"/>
        <v>0</v>
      </c>
      <c r="Y21" s="47">
        <f t="shared" si="69"/>
        <v>0</v>
      </c>
      <c r="Z21" s="47">
        <f t="shared" si="70"/>
        <v>0</v>
      </c>
      <c r="AA21" s="47">
        <f t="shared" si="71"/>
        <v>0</v>
      </c>
      <c r="AB21" s="47">
        <f t="shared" si="72"/>
        <v>0</v>
      </c>
      <c r="AC21" s="47">
        <f t="shared" si="73"/>
        <v>0</v>
      </c>
      <c r="AD21" s="47">
        <f t="shared" si="74"/>
        <v>0</v>
      </c>
      <c r="AE21" s="47">
        <f t="shared" si="75"/>
        <v>0</v>
      </c>
      <c r="AF21" s="47">
        <f t="shared" si="76"/>
        <v>0</v>
      </c>
      <c r="AG21" s="47">
        <f t="shared" si="77"/>
        <v>0</v>
      </c>
      <c r="AH21" s="47">
        <f t="shared" si="78"/>
        <v>0</v>
      </c>
      <c r="AI21" s="47">
        <f t="shared" si="79"/>
        <v>0</v>
      </c>
      <c r="AJ21" s="47">
        <f t="shared" si="80"/>
        <v>0</v>
      </c>
      <c r="AK21" s="47">
        <f t="shared" si="81"/>
        <v>0</v>
      </c>
      <c r="AL21" s="47">
        <f t="shared" si="82"/>
        <v>0</v>
      </c>
      <c r="AM21" s="47">
        <f t="shared" si="83"/>
        <v>0</v>
      </c>
      <c r="AN21" s="47">
        <f t="shared" si="84"/>
        <v>0</v>
      </c>
      <c r="AO21" s="47">
        <f t="shared" si="85"/>
        <v>0</v>
      </c>
      <c r="AP21" s="47">
        <f t="shared" si="86"/>
        <v>0</v>
      </c>
    </row>
    <row r="22" spans="1:42" x14ac:dyDescent="0.25">
      <c r="B22" s="87" t="str">
        <f>IF(qtd_niveis&gt;6,"VII","")</f>
        <v/>
      </c>
      <c r="C22" s="66">
        <f>IF(qtd_niveis&gt;6,IF(NVI="I",C16*(perc_niv_VI/1+1),IF(NVI="II",C17*(perc_niv_VI/1+1),IF(NVI="III",C18*(perc_niv_VI/1+1),IF(NVI="IV",C19*(perc_niv_VI/1+1),IF(NVI="V",C20*(perc_niv_VI/1+1),C21*(perc_niv_VI/1+1)))))),0)</f>
        <v>0</v>
      </c>
      <c r="D22" s="47">
        <f t="shared" si="48"/>
        <v>0</v>
      </c>
      <c r="E22" s="47">
        <f t="shared" si="49"/>
        <v>0</v>
      </c>
      <c r="F22" s="47">
        <f t="shared" si="50"/>
        <v>0</v>
      </c>
      <c r="G22" s="47">
        <f t="shared" si="51"/>
        <v>0</v>
      </c>
      <c r="H22" s="47">
        <f t="shared" si="52"/>
        <v>0</v>
      </c>
      <c r="I22" s="47">
        <f t="shared" si="53"/>
        <v>0</v>
      </c>
      <c r="J22" s="47">
        <f t="shared" si="54"/>
        <v>0</v>
      </c>
      <c r="K22" s="47">
        <f t="shared" si="55"/>
        <v>0</v>
      </c>
      <c r="L22" s="47">
        <f t="shared" si="56"/>
        <v>0</v>
      </c>
      <c r="M22" s="47">
        <f t="shared" si="57"/>
        <v>0</v>
      </c>
      <c r="N22" s="47">
        <f t="shared" si="58"/>
        <v>0</v>
      </c>
      <c r="O22" s="47">
        <f t="shared" si="59"/>
        <v>0</v>
      </c>
      <c r="P22" s="47">
        <f t="shared" si="60"/>
        <v>0</v>
      </c>
      <c r="Q22" s="47">
        <f t="shared" si="61"/>
        <v>0</v>
      </c>
      <c r="R22" s="47">
        <f t="shared" si="62"/>
        <v>0</v>
      </c>
      <c r="S22" s="47">
        <f t="shared" si="63"/>
        <v>0</v>
      </c>
      <c r="T22" s="47">
        <f t="shared" si="64"/>
        <v>0</v>
      </c>
      <c r="U22" s="47">
        <f t="shared" si="65"/>
        <v>0</v>
      </c>
      <c r="V22" s="47">
        <f t="shared" si="66"/>
        <v>0</v>
      </c>
      <c r="W22" s="47">
        <f t="shared" si="67"/>
        <v>0</v>
      </c>
      <c r="X22" s="47">
        <f t="shared" si="68"/>
        <v>0</v>
      </c>
      <c r="Y22" s="47">
        <f t="shared" si="69"/>
        <v>0</v>
      </c>
      <c r="Z22" s="47">
        <f t="shared" si="70"/>
        <v>0</v>
      </c>
      <c r="AA22" s="47">
        <f t="shared" si="71"/>
        <v>0</v>
      </c>
      <c r="AB22" s="47">
        <f t="shared" si="72"/>
        <v>0</v>
      </c>
      <c r="AC22" s="47">
        <f t="shared" si="73"/>
        <v>0</v>
      </c>
      <c r="AD22" s="47">
        <f t="shared" si="74"/>
        <v>0</v>
      </c>
      <c r="AE22" s="47">
        <f t="shared" si="75"/>
        <v>0</v>
      </c>
      <c r="AF22" s="47">
        <f t="shared" si="76"/>
        <v>0</v>
      </c>
      <c r="AG22" s="47">
        <f t="shared" si="77"/>
        <v>0</v>
      </c>
      <c r="AH22" s="47">
        <f t="shared" si="78"/>
        <v>0</v>
      </c>
      <c r="AI22" s="47">
        <f t="shared" si="79"/>
        <v>0</v>
      </c>
      <c r="AJ22" s="47">
        <f t="shared" si="80"/>
        <v>0</v>
      </c>
      <c r="AK22" s="47">
        <f t="shared" si="81"/>
        <v>0</v>
      </c>
      <c r="AL22" s="47">
        <f t="shared" si="82"/>
        <v>0</v>
      </c>
      <c r="AM22" s="47">
        <f t="shared" si="83"/>
        <v>0</v>
      </c>
      <c r="AN22" s="47">
        <f t="shared" si="84"/>
        <v>0</v>
      </c>
      <c r="AO22" s="47">
        <f t="shared" si="85"/>
        <v>0</v>
      </c>
      <c r="AP22" s="47">
        <f t="shared" si="86"/>
        <v>0</v>
      </c>
    </row>
    <row r="23" spans="1:42" x14ac:dyDescent="0.25">
      <c r="B23" s="87" t="str">
        <f>IF(qtd_niveis&gt;7,"VIII","")</f>
        <v/>
      </c>
      <c r="C23" s="66">
        <f>IF(qtd_niveis&gt;7,IF(NVII="I",C16*(perc_niv_VII/1+1),IF(NVII="II",C17*(perc_niv_VII/1+1),IF(NVII="III",C18*(perc_niv_VII/1+1),IF(NVII="IV",C19*(perc_niv_VII/1+1),IF(NVII="V",C20*(perc_niv_VII/1+1),IF(NVII="VI",C21*(perc_niv_VII/1+1),C22*(perc_niv_VII/1+1))))))),0)</f>
        <v>0</v>
      </c>
      <c r="D23" s="47">
        <f t="shared" si="48"/>
        <v>0</v>
      </c>
      <c r="E23" s="47">
        <f t="shared" si="49"/>
        <v>0</v>
      </c>
      <c r="F23" s="47">
        <f t="shared" si="50"/>
        <v>0</v>
      </c>
      <c r="G23" s="47">
        <f t="shared" si="51"/>
        <v>0</v>
      </c>
      <c r="H23" s="47">
        <f t="shared" si="52"/>
        <v>0</v>
      </c>
      <c r="I23" s="47">
        <f t="shared" si="53"/>
        <v>0</v>
      </c>
      <c r="J23" s="47">
        <f t="shared" si="54"/>
        <v>0</v>
      </c>
      <c r="K23" s="47">
        <f t="shared" si="55"/>
        <v>0</v>
      </c>
      <c r="L23" s="47">
        <f t="shared" si="56"/>
        <v>0</v>
      </c>
      <c r="M23" s="47">
        <f t="shared" si="57"/>
        <v>0</v>
      </c>
      <c r="N23" s="47">
        <f t="shared" si="58"/>
        <v>0</v>
      </c>
      <c r="O23" s="47">
        <f t="shared" si="59"/>
        <v>0</v>
      </c>
      <c r="P23" s="47">
        <f t="shared" si="60"/>
        <v>0</v>
      </c>
      <c r="Q23" s="47">
        <f t="shared" si="61"/>
        <v>0</v>
      </c>
      <c r="R23" s="47">
        <f t="shared" si="62"/>
        <v>0</v>
      </c>
      <c r="S23" s="47">
        <f t="shared" si="63"/>
        <v>0</v>
      </c>
      <c r="T23" s="47">
        <f t="shared" si="64"/>
        <v>0</v>
      </c>
      <c r="U23" s="47">
        <f t="shared" si="65"/>
        <v>0</v>
      </c>
      <c r="V23" s="47">
        <f t="shared" si="66"/>
        <v>0</v>
      </c>
      <c r="W23" s="47">
        <f t="shared" si="67"/>
        <v>0</v>
      </c>
      <c r="X23" s="47">
        <f t="shared" si="68"/>
        <v>0</v>
      </c>
      <c r="Y23" s="47">
        <f t="shared" si="69"/>
        <v>0</v>
      </c>
      <c r="Z23" s="47">
        <f t="shared" si="70"/>
        <v>0</v>
      </c>
      <c r="AA23" s="47">
        <f t="shared" si="71"/>
        <v>0</v>
      </c>
      <c r="AB23" s="47">
        <f t="shared" si="72"/>
        <v>0</v>
      </c>
      <c r="AC23" s="47">
        <f t="shared" si="73"/>
        <v>0</v>
      </c>
      <c r="AD23" s="47">
        <f t="shared" si="74"/>
        <v>0</v>
      </c>
      <c r="AE23" s="47">
        <f t="shared" si="75"/>
        <v>0</v>
      </c>
      <c r="AF23" s="47">
        <f t="shared" si="76"/>
        <v>0</v>
      </c>
      <c r="AG23" s="47">
        <f t="shared" si="77"/>
        <v>0</v>
      </c>
      <c r="AH23" s="47">
        <f t="shared" si="78"/>
        <v>0</v>
      </c>
      <c r="AI23" s="47">
        <f t="shared" si="79"/>
        <v>0</v>
      </c>
      <c r="AJ23" s="47">
        <f t="shared" si="80"/>
        <v>0</v>
      </c>
      <c r="AK23" s="47">
        <f t="shared" si="81"/>
        <v>0</v>
      </c>
      <c r="AL23" s="47">
        <f t="shared" si="82"/>
        <v>0</v>
      </c>
      <c r="AM23" s="47">
        <f t="shared" si="83"/>
        <v>0</v>
      </c>
      <c r="AN23" s="47">
        <f t="shared" si="84"/>
        <v>0</v>
      </c>
      <c r="AO23" s="47">
        <f t="shared" si="85"/>
        <v>0</v>
      </c>
      <c r="AP23" s="47">
        <f t="shared" si="86"/>
        <v>0</v>
      </c>
    </row>
    <row r="24" spans="1:42" x14ac:dyDescent="0.25">
      <c r="A24" s="2"/>
      <c r="B24" s="87"/>
      <c r="C24" s="132" t="s">
        <v>4</v>
      </c>
      <c r="D24" s="132"/>
      <c r="E24" s="132"/>
      <c r="F24" s="132"/>
      <c r="G24" s="132"/>
      <c r="H24" s="88">
        <f>ch_3</f>
        <v>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71"/>
      <c r="X24" s="72"/>
    </row>
    <row r="25" spans="1:42" x14ac:dyDescent="0.25">
      <c r="B25" s="87" t="str">
        <f>IF(qtd_niveis&gt;0,"I","")</f>
        <v/>
      </c>
      <c r="C25" s="46">
        <f>IF(piso_prop="Sim",piso_ch1*H24/ch_1,piso_ch3)</f>
        <v>0</v>
      </c>
      <c r="D25" s="47">
        <f t="shared" ref="D25:D32" si="87">IF(qtd_classes&gt;1,IF(incide_classe="Classe Inicial",C25*(perc_classe_b/1+1),C25*(perc_classe_b/1+1)),0)</f>
        <v>0</v>
      </c>
      <c r="E25" s="47">
        <f t="shared" ref="E25:E32" si="88">IF(qtd_classes&gt;2,IF(incide_classe="Classe Inicial",C25*(perc_classe_c/1+1),D25*(perc_classe_c/1+1)),0)</f>
        <v>0</v>
      </c>
      <c r="F25" s="47">
        <f t="shared" ref="F25:F32" si="89">IF(qtd_classes&gt;3,IF(incide_classe="Classe Inicial",C25*(perc_classe_d/1+1),E25*(perc_classe_d/1+1)),0)</f>
        <v>0</v>
      </c>
      <c r="G25" s="47">
        <f t="shared" ref="G25:G32" si="90">IF(qtd_classes&gt;4,IF(incide_classe="Classe Inicial",C25*(perc_classe_e/1+1),F25*(perc_classe_e/1+1)),0)</f>
        <v>0</v>
      </c>
      <c r="H25" s="47">
        <f t="shared" ref="H25:H32" si="91">IF(qtd_classes&gt;5,IF(incide_classe="Classe Inicial",C25*(perc_classe_f/1+1),G25*(perc_classe_f/1+1)),0)</f>
        <v>0</v>
      </c>
      <c r="I25" s="47">
        <f t="shared" ref="I25:I32" si="92">IF(qtd_classes&gt;6,IF(incide_classe="Classe Inicial",C25*(perc_classe_g/1+1),H25*(perc_classe_g/1+1)),0)</f>
        <v>0</v>
      </c>
      <c r="J25" s="47">
        <f t="shared" ref="J25:J32" si="93">IF(qtd_classes&gt;7,IF(incide_classe="Classe Inicial",C25*(perc_classe_h/1+1),I25*(perc_classe_h/1+1)),0)</f>
        <v>0</v>
      </c>
      <c r="K25" s="47">
        <f t="shared" ref="K25:K32" si="94">IF(qtd_classes&gt;8,IF(incide_classe="Classe Inicial",C25*(perc_classe_i/1+1),J25*(perc_classe_i/1+1)),0)</f>
        <v>0</v>
      </c>
      <c r="L25" s="47">
        <f t="shared" ref="L25:L32" si="95">IF(qtd_classes&gt;9,IF(incide_classe="Classe Inicial",C25*(perc_classe_j/1+1),K25*(perc_classe_j/1+1)),0)</f>
        <v>0</v>
      </c>
      <c r="M25" s="47">
        <f t="shared" ref="M25:M32" si="96">IF(qtd_classes&gt;10,IF(incide_classe="Classe Inicial",C25*(perc_classe_k/1+1),L25*(perc_classe_k/1+1)),0)</f>
        <v>0</v>
      </c>
      <c r="N25" s="47">
        <f t="shared" ref="N25:N32" si="97">IF(qtd_classes&gt;11,IF(incide_classe="Classe Inicial",C25*(perc_classe_l/1+1),M25*(perc_classe_l/1+1)),0)</f>
        <v>0</v>
      </c>
      <c r="O25" s="47">
        <f t="shared" ref="O25:O32" si="98">IF(qtd_classes&gt;12,IF(incide_classe="Classe Inicial",C25*(perc_classe_m/1+1),N25*(perc_classe_m/1+1)),0)</f>
        <v>0</v>
      </c>
      <c r="P25" s="47">
        <f t="shared" ref="P25:P32" si="99">IF(qtd_classes&gt;13,IF(incide_classe="Classe Inicial",C25*(perc_classe_n/1+1),O25*(perc_classe_n/1+1)),0)</f>
        <v>0</v>
      </c>
      <c r="Q25" s="47">
        <f t="shared" ref="Q25:Q32" si="100">IF(qtd_classes&gt;14,IF(incide_classe="Classe Inicial",C25*(perc_classe_o/1+1),P25*(perc_classe_o/1+1)),0)</f>
        <v>0</v>
      </c>
      <c r="R25" s="47">
        <f t="shared" ref="R25:R32" si="101">IF(qtd_classes&gt;15,IF(incide_classe="Classe Inicial",C25*(perc_classe_p/1+1),Q25*(perc_classe_p/1+1)),0)</f>
        <v>0</v>
      </c>
      <c r="S25" s="47">
        <f t="shared" ref="S25:S32" si="102">IF(qtd_classes&gt;16,IF(incide_classe="Classe Inicial",C25*(perc_classe_q/1+1),R25*(perc_classe_q/1+1)),0)</f>
        <v>0</v>
      </c>
      <c r="T25" s="47">
        <f t="shared" ref="T25:T32" si="103">IF(qtd_classes&gt;17,IF(incide_classe="Classe Inicial",C25*(perc_classe_r/1+1),S25*(perc_classe_r/1+1)),0)</f>
        <v>0</v>
      </c>
      <c r="U25" s="47">
        <f t="shared" ref="U25:U32" si="104">IF(qtd_classes&gt;18,IF(incide_classe="Classe Inicial",C25*(perc_classe_s/1+1),T25*(perc_classe_s/1+1)),0)</f>
        <v>0</v>
      </c>
      <c r="V25" s="47">
        <f t="shared" ref="V25:V32" si="105">IF(qtd_classes&gt;19,IF(incide_classe="Classe Inicial",C25*(perc_classe_t/1+1),U25*(perc_classe_t/1+1)),0)</f>
        <v>0</v>
      </c>
      <c r="W25" s="47">
        <f t="shared" ref="W25:W32" si="106">IF(qtd_classes&gt;20,IF(incide_classe="Classe Inicial",C25*(perc_classe_u/1+1),V25*(perc_classe_u/1+1)),0)</f>
        <v>0</v>
      </c>
      <c r="X25" s="47">
        <f t="shared" ref="X25:X32" si="107">IF(qtd_classes&gt;21,IF(incide_classe="Classe Inicial",C25*(perc_classe_v/1+1),W25*(perc_classe_v/1+1)),0)</f>
        <v>0</v>
      </c>
      <c r="Y25" s="47">
        <f t="shared" ref="Y25:Y32" si="108">IF(qtd_classes&gt;22,IF(incide_classe="Classe Inicial",C25*(perc_classe_w/1+1),X25*(perc_classe_w/1+1)),0)</f>
        <v>0</v>
      </c>
      <c r="Z25" s="47">
        <f t="shared" ref="Z25:Z32" si="109">IF(qtd_classes&gt;23,IF(incide_classe="Classe Inicial",C25*(perc_classe_x/1+1),Y25*(perc_classe_x/1+1)),0)</f>
        <v>0</v>
      </c>
      <c r="AA25" s="47">
        <f t="shared" ref="AA25:AA32" si="110">IF(qtd_classes&gt;24,IF(incide_classe="Classe Inicial",C25*(perc_classe_y/1+1),Z25*(perc_classe_y/1+1)),0)</f>
        <v>0</v>
      </c>
      <c r="AB25" s="47">
        <f t="shared" ref="AB25:AB32" si="111">IF(qtd_classes&gt;25,IF(incide_classe="Classe Inicial",C25*(perc_classe_z/1+1),AA25*(perc_classe_z/1+1)),0)</f>
        <v>0</v>
      </c>
      <c r="AC25" s="47">
        <f t="shared" ref="AC25:AC32" si="112">IF(qtd_classes&gt;26,IF(incide_classe="Classe Inicial",C25*(perc_classe_aa/1+1),AB25*(perc_classe_aa/1+1)),0)</f>
        <v>0</v>
      </c>
      <c r="AD25" s="47">
        <f t="shared" ref="AD25:AD32" si="113">IF(qtd_classes&gt;27,IF(incide_classe="Classe Inicial",C25*(perc_classe_ab/1+1),AC25*(perc_classe_ab/1+1)),0)</f>
        <v>0</v>
      </c>
      <c r="AE25" s="47">
        <f t="shared" ref="AE25:AE32" si="114">IF(qtd_classes&gt;28,IF(incide_classe="Classe Inicial",C25*(perc_classe_ac/1+1),AD25*(perc_classe_ac/1+1)),0)</f>
        <v>0</v>
      </c>
      <c r="AF25" s="47">
        <f t="shared" ref="AF25:AF32" si="115">IF(qtd_classes&gt;29,IF(incide_classe="Classe Inicial",C25*(perc_classe_ad/1+1),AE25*(perc_classe_ad/1+1)),0)</f>
        <v>0</v>
      </c>
      <c r="AG25" s="47">
        <f t="shared" ref="AG25:AG32" si="116">IF(qtd_classes&gt;30,IF(incide_classe="Classe Inicial",C25*(perc_classe_ae/1+1),AF25*(perc_classe_ae/1+1)),0)</f>
        <v>0</v>
      </c>
      <c r="AH25" s="47">
        <f t="shared" ref="AH25:AH32" si="117">IF(qtd_classes&gt;31,IF(incide_classe="Classe Inicial",C25*(perc_classe_af/1+1),AG25*(perc_classe_af/1+1)),0)</f>
        <v>0</v>
      </c>
      <c r="AI25" s="47">
        <f t="shared" ref="AI25:AI32" si="118">IF(qtd_classes&gt;32,IF(incide_classe="Classe Inicial",C25*(perc_classe_ag/1+1),AH25*(perc_classe_ag/1+1)),0)</f>
        <v>0</v>
      </c>
      <c r="AJ25" s="47">
        <f t="shared" ref="AJ25:AJ32" si="119">IF(qtd_classes&gt;33,IF(incide_classe="Classe Inicial",C25*(perc_classe_ah/1+1),AI25*(perc_classe_ah/1+1)),0)</f>
        <v>0</v>
      </c>
      <c r="AK25" s="47">
        <f t="shared" ref="AK25:AK32" si="120">IF(qtd_classes&gt;34,IF(incide_classe="Classe Inicial",C25*(perc_classe_ai/1+1),AJ25*(perc_classe_ai/1+1)),0)</f>
        <v>0</v>
      </c>
      <c r="AL25" s="47">
        <f t="shared" ref="AL25:AL32" si="121">IF(qtd_classes&gt;35,IF(incide_classe="Classe Inicial",C25*(perc_classe_aj/1+1),AK25*(perc_classe_aj/1+1)),0)</f>
        <v>0</v>
      </c>
      <c r="AM25" s="47">
        <f t="shared" ref="AM25:AM32" si="122">IF(qtd_classes&gt;36,IF(incide_classe="Classe Inicial",C25*(perc_classe_ak/1+1),AL25*(perc_classe_ak/1+1)),0)</f>
        <v>0</v>
      </c>
      <c r="AN25" s="47">
        <f t="shared" ref="AN25:AN32" si="123">IF(qtd_classes&gt;37,IF(incide_classe="Classe Inicial",C25*(perc_classe_al/1+1),AM25*(perc_classe_al/1+1)),0)</f>
        <v>0</v>
      </c>
      <c r="AO25" s="47">
        <f t="shared" ref="AO25:AO32" si="124">IF(qtd_classes&gt;38,IF(incide_classe="Classe Inicial",C25*(perc_classe_am/1+1),AN25*(perc_classe_am/1+1)),0)</f>
        <v>0</v>
      </c>
      <c r="AP25" s="47">
        <f t="shared" ref="AP25:AP32" si="125">IF(qtd_classes&gt;39,IF(incide_classe="Classe Inicial",C25*(perc_classe_an/1+1),AO25*(perc_classe_an/1+1)),0)</f>
        <v>0</v>
      </c>
    </row>
    <row r="26" spans="1:42" x14ac:dyDescent="0.25">
      <c r="B26" s="87" t="str">
        <f>IF(qtd_niveis&gt;1,"II","")</f>
        <v/>
      </c>
      <c r="C26" s="66">
        <f>IF(qtd_niveis&gt;1,IF(NI="I",C25*(perc_niv_I/1+1),C25*(perc_niv_I/1+1)),0)</f>
        <v>0</v>
      </c>
      <c r="D26" s="47">
        <f t="shared" si="87"/>
        <v>0</v>
      </c>
      <c r="E26" s="47">
        <f t="shared" si="88"/>
        <v>0</v>
      </c>
      <c r="F26" s="47">
        <f t="shared" si="89"/>
        <v>0</v>
      </c>
      <c r="G26" s="47">
        <f t="shared" si="90"/>
        <v>0</v>
      </c>
      <c r="H26" s="47">
        <f t="shared" si="91"/>
        <v>0</v>
      </c>
      <c r="I26" s="47">
        <f t="shared" si="92"/>
        <v>0</v>
      </c>
      <c r="J26" s="47">
        <f t="shared" si="93"/>
        <v>0</v>
      </c>
      <c r="K26" s="47">
        <f t="shared" si="94"/>
        <v>0</v>
      </c>
      <c r="L26" s="47">
        <f t="shared" si="95"/>
        <v>0</v>
      </c>
      <c r="M26" s="47">
        <f t="shared" si="96"/>
        <v>0</v>
      </c>
      <c r="N26" s="47">
        <f t="shared" si="97"/>
        <v>0</v>
      </c>
      <c r="O26" s="47">
        <f t="shared" si="98"/>
        <v>0</v>
      </c>
      <c r="P26" s="47">
        <f t="shared" si="99"/>
        <v>0</v>
      </c>
      <c r="Q26" s="47">
        <f t="shared" si="100"/>
        <v>0</v>
      </c>
      <c r="R26" s="47">
        <f t="shared" si="101"/>
        <v>0</v>
      </c>
      <c r="S26" s="47">
        <f t="shared" si="102"/>
        <v>0</v>
      </c>
      <c r="T26" s="47">
        <f t="shared" si="103"/>
        <v>0</v>
      </c>
      <c r="U26" s="47">
        <f t="shared" si="104"/>
        <v>0</v>
      </c>
      <c r="V26" s="47">
        <f t="shared" si="105"/>
        <v>0</v>
      </c>
      <c r="W26" s="47">
        <f t="shared" si="106"/>
        <v>0</v>
      </c>
      <c r="X26" s="47">
        <f t="shared" si="107"/>
        <v>0</v>
      </c>
      <c r="Y26" s="47">
        <f t="shared" si="108"/>
        <v>0</v>
      </c>
      <c r="Z26" s="47">
        <f t="shared" si="109"/>
        <v>0</v>
      </c>
      <c r="AA26" s="47">
        <f t="shared" si="110"/>
        <v>0</v>
      </c>
      <c r="AB26" s="47">
        <f t="shared" si="111"/>
        <v>0</v>
      </c>
      <c r="AC26" s="47">
        <f t="shared" si="112"/>
        <v>0</v>
      </c>
      <c r="AD26" s="47">
        <f t="shared" si="113"/>
        <v>0</v>
      </c>
      <c r="AE26" s="47">
        <f t="shared" si="114"/>
        <v>0</v>
      </c>
      <c r="AF26" s="47">
        <f t="shared" si="115"/>
        <v>0</v>
      </c>
      <c r="AG26" s="47">
        <f t="shared" si="116"/>
        <v>0</v>
      </c>
      <c r="AH26" s="47">
        <f t="shared" si="117"/>
        <v>0</v>
      </c>
      <c r="AI26" s="47">
        <f t="shared" si="118"/>
        <v>0</v>
      </c>
      <c r="AJ26" s="47">
        <f t="shared" si="119"/>
        <v>0</v>
      </c>
      <c r="AK26" s="47">
        <f t="shared" si="120"/>
        <v>0</v>
      </c>
      <c r="AL26" s="47">
        <f t="shared" si="121"/>
        <v>0</v>
      </c>
      <c r="AM26" s="47">
        <f t="shared" si="122"/>
        <v>0</v>
      </c>
      <c r="AN26" s="47">
        <f t="shared" si="123"/>
        <v>0</v>
      </c>
      <c r="AO26" s="47">
        <f t="shared" si="124"/>
        <v>0</v>
      </c>
      <c r="AP26" s="47">
        <f t="shared" si="125"/>
        <v>0</v>
      </c>
    </row>
    <row r="27" spans="1:42" x14ac:dyDescent="0.25">
      <c r="B27" s="87" t="str">
        <f>IF(qtd_niveis&gt;2,"III","")</f>
        <v/>
      </c>
      <c r="C27" s="46">
        <f>IF(qtd_niveis&gt;2,IF(NII="I",C25*(perc_niv_II/1+1),C26*(perc_niv_II/1+1)),0)</f>
        <v>0</v>
      </c>
      <c r="D27" s="47">
        <f>IF(qtd_classes&gt;1,IF(incide_classe="Classe Inicial",C27*(perc_classe_b/1+1),C27*(perc_classe_b/1+1)),0)</f>
        <v>0</v>
      </c>
      <c r="E27" s="47">
        <f t="shared" si="88"/>
        <v>0</v>
      </c>
      <c r="F27" s="47">
        <f t="shared" si="89"/>
        <v>0</v>
      </c>
      <c r="G27" s="47">
        <f t="shared" si="90"/>
        <v>0</v>
      </c>
      <c r="H27" s="47">
        <f t="shared" si="91"/>
        <v>0</v>
      </c>
      <c r="I27" s="47">
        <f t="shared" si="92"/>
        <v>0</v>
      </c>
      <c r="J27" s="47">
        <f t="shared" si="93"/>
        <v>0</v>
      </c>
      <c r="K27" s="47">
        <f t="shared" si="94"/>
        <v>0</v>
      </c>
      <c r="L27" s="47">
        <f t="shared" si="95"/>
        <v>0</v>
      </c>
      <c r="M27" s="47">
        <f t="shared" si="96"/>
        <v>0</v>
      </c>
      <c r="N27" s="47">
        <f t="shared" si="97"/>
        <v>0</v>
      </c>
      <c r="O27" s="47">
        <f t="shared" si="98"/>
        <v>0</v>
      </c>
      <c r="P27" s="47">
        <f t="shared" si="99"/>
        <v>0</v>
      </c>
      <c r="Q27" s="47">
        <f t="shared" si="100"/>
        <v>0</v>
      </c>
      <c r="R27" s="47">
        <f t="shared" si="101"/>
        <v>0</v>
      </c>
      <c r="S27" s="47">
        <f t="shared" si="102"/>
        <v>0</v>
      </c>
      <c r="T27" s="47">
        <f t="shared" si="103"/>
        <v>0</v>
      </c>
      <c r="U27" s="47">
        <f t="shared" si="104"/>
        <v>0</v>
      </c>
      <c r="V27" s="47">
        <f t="shared" si="105"/>
        <v>0</v>
      </c>
      <c r="W27" s="47">
        <f t="shared" si="106"/>
        <v>0</v>
      </c>
      <c r="X27" s="47">
        <f t="shared" si="107"/>
        <v>0</v>
      </c>
      <c r="Y27" s="47">
        <f t="shared" si="108"/>
        <v>0</v>
      </c>
      <c r="Z27" s="47">
        <f t="shared" si="109"/>
        <v>0</v>
      </c>
      <c r="AA27" s="47">
        <f t="shared" si="110"/>
        <v>0</v>
      </c>
      <c r="AB27" s="47">
        <f t="shared" si="111"/>
        <v>0</v>
      </c>
      <c r="AC27" s="47">
        <f t="shared" si="112"/>
        <v>0</v>
      </c>
      <c r="AD27" s="47">
        <f t="shared" si="113"/>
        <v>0</v>
      </c>
      <c r="AE27" s="47">
        <f t="shared" si="114"/>
        <v>0</v>
      </c>
      <c r="AF27" s="47">
        <f t="shared" si="115"/>
        <v>0</v>
      </c>
      <c r="AG27" s="47">
        <f t="shared" si="116"/>
        <v>0</v>
      </c>
      <c r="AH27" s="47">
        <f t="shared" si="117"/>
        <v>0</v>
      </c>
      <c r="AI27" s="47">
        <f t="shared" si="118"/>
        <v>0</v>
      </c>
      <c r="AJ27" s="47">
        <f t="shared" si="119"/>
        <v>0</v>
      </c>
      <c r="AK27" s="47">
        <f t="shared" si="120"/>
        <v>0</v>
      </c>
      <c r="AL27" s="47">
        <f t="shared" si="121"/>
        <v>0</v>
      </c>
      <c r="AM27" s="47">
        <f t="shared" si="122"/>
        <v>0</v>
      </c>
      <c r="AN27" s="47">
        <f t="shared" si="123"/>
        <v>0</v>
      </c>
      <c r="AO27" s="47">
        <f t="shared" si="124"/>
        <v>0</v>
      </c>
      <c r="AP27" s="47">
        <f t="shared" si="125"/>
        <v>0</v>
      </c>
    </row>
    <row r="28" spans="1:42" x14ac:dyDescent="0.25">
      <c r="B28" s="87" t="str">
        <f>IF(qtd_niveis&gt;3,"IV","")</f>
        <v/>
      </c>
      <c r="C28" s="66">
        <f>IF(qtd_niveis&gt;3,IF(NIII="I",C25*(perc_niv_III/1+1),IF(NIII="II",C26*(perc_niv_III/1+1),C27*(perc_niv_III/1+1))),0)</f>
        <v>0</v>
      </c>
      <c r="D28" s="47">
        <f t="shared" si="87"/>
        <v>0</v>
      </c>
      <c r="E28" s="47">
        <f t="shared" si="88"/>
        <v>0</v>
      </c>
      <c r="F28" s="47">
        <f t="shared" si="89"/>
        <v>0</v>
      </c>
      <c r="G28" s="47">
        <f t="shared" si="90"/>
        <v>0</v>
      </c>
      <c r="H28" s="47">
        <f t="shared" si="91"/>
        <v>0</v>
      </c>
      <c r="I28" s="47">
        <f t="shared" si="92"/>
        <v>0</v>
      </c>
      <c r="J28" s="47">
        <f t="shared" si="93"/>
        <v>0</v>
      </c>
      <c r="K28" s="47">
        <f t="shared" si="94"/>
        <v>0</v>
      </c>
      <c r="L28" s="47">
        <f t="shared" si="95"/>
        <v>0</v>
      </c>
      <c r="M28" s="47">
        <f t="shared" si="96"/>
        <v>0</v>
      </c>
      <c r="N28" s="47">
        <f t="shared" si="97"/>
        <v>0</v>
      </c>
      <c r="O28" s="47">
        <f t="shared" si="98"/>
        <v>0</v>
      </c>
      <c r="P28" s="47">
        <f t="shared" si="99"/>
        <v>0</v>
      </c>
      <c r="Q28" s="47">
        <f t="shared" si="100"/>
        <v>0</v>
      </c>
      <c r="R28" s="47">
        <f t="shared" si="101"/>
        <v>0</v>
      </c>
      <c r="S28" s="47">
        <f t="shared" si="102"/>
        <v>0</v>
      </c>
      <c r="T28" s="47">
        <f t="shared" si="103"/>
        <v>0</v>
      </c>
      <c r="U28" s="47">
        <f t="shared" si="104"/>
        <v>0</v>
      </c>
      <c r="V28" s="47">
        <f t="shared" si="105"/>
        <v>0</v>
      </c>
      <c r="W28" s="47">
        <f t="shared" si="106"/>
        <v>0</v>
      </c>
      <c r="X28" s="47">
        <f t="shared" si="107"/>
        <v>0</v>
      </c>
      <c r="Y28" s="47">
        <f t="shared" si="108"/>
        <v>0</v>
      </c>
      <c r="Z28" s="47">
        <f t="shared" si="109"/>
        <v>0</v>
      </c>
      <c r="AA28" s="47">
        <f t="shared" si="110"/>
        <v>0</v>
      </c>
      <c r="AB28" s="47">
        <f t="shared" si="111"/>
        <v>0</v>
      </c>
      <c r="AC28" s="47">
        <f t="shared" si="112"/>
        <v>0</v>
      </c>
      <c r="AD28" s="47">
        <f t="shared" si="113"/>
        <v>0</v>
      </c>
      <c r="AE28" s="47">
        <f t="shared" si="114"/>
        <v>0</v>
      </c>
      <c r="AF28" s="47">
        <f t="shared" si="115"/>
        <v>0</v>
      </c>
      <c r="AG28" s="47">
        <f t="shared" si="116"/>
        <v>0</v>
      </c>
      <c r="AH28" s="47">
        <f t="shared" si="117"/>
        <v>0</v>
      </c>
      <c r="AI28" s="47">
        <f t="shared" si="118"/>
        <v>0</v>
      </c>
      <c r="AJ28" s="47">
        <f t="shared" si="119"/>
        <v>0</v>
      </c>
      <c r="AK28" s="47">
        <f t="shared" si="120"/>
        <v>0</v>
      </c>
      <c r="AL28" s="47">
        <f t="shared" si="121"/>
        <v>0</v>
      </c>
      <c r="AM28" s="47">
        <f t="shared" si="122"/>
        <v>0</v>
      </c>
      <c r="AN28" s="47">
        <f t="shared" si="123"/>
        <v>0</v>
      </c>
      <c r="AO28" s="47">
        <f t="shared" si="124"/>
        <v>0</v>
      </c>
      <c r="AP28" s="47">
        <f t="shared" si="125"/>
        <v>0</v>
      </c>
    </row>
    <row r="29" spans="1:42" x14ac:dyDescent="0.25">
      <c r="B29" s="87" t="str">
        <f>IF(qtd_niveis&gt;4,"V","")</f>
        <v/>
      </c>
      <c r="C29" s="46">
        <f>IF(qtd_niveis&gt;4,IF(NIV="I",C25*(perc_niv_IV/1+1),IF(NIV="II",C26*(perc_niv_IV/1+1),IF(NIV="III",C27*(perc_niv_IV/1+1),C28*(perc_niv_IV/1+1)))),0)</f>
        <v>0</v>
      </c>
      <c r="D29" s="47">
        <f t="shared" si="87"/>
        <v>0</v>
      </c>
      <c r="E29" s="47">
        <f t="shared" si="88"/>
        <v>0</v>
      </c>
      <c r="F29" s="47">
        <f t="shared" si="89"/>
        <v>0</v>
      </c>
      <c r="G29" s="47">
        <f t="shared" si="90"/>
        <v>0</v>
      </c>
      <c r="H29" s="47">
        <f t="shared" si="91"/>
        <v>0</v>
      </c>
      <c r="I29" s="47">
        <f t="shared" si="92"/>
        <v>0</v>
      </c>
      <c r="J29" s="47">
        <f t="shared" si="93"/>
        <v>0</v>
      </c>
      <c r="K29" s="47">
        <f t="shared" si="94"/>
        <v>0</v>
      </c>
      <c r="L29" s="47">
        <f t="shared" si="95"/>
        <v>0</v>
      </c>
      <c r="M29" s="47">
        <f t="shared" si="96"/>
        <v>0</v>
      </c>
      <c r="N29" s="47">
        <f t="shared" si="97"/>
        <v>0</v>
      </c>
      <c r="O29" s="47">
        <f t="shared" si="98"/>
        <v>0</v>
      </c>
      <c r="P29" s="47">
        <f t="shared" si="99"/>
        <v>0</v>
      </c>
      <c r="Q29" s="47">
        <f t="shared" si="100"/>
        <v>0</v>
      </c>
      <c r="R29" s="47">
        <f t="shared" si="101"/>
        <v>0</v>
      </c>
      <c r="S29" s="47">
        <f t="shared" si="102"/>
        <v>0</v>
      </c>
      <c r="T29" s="47">
        <f t="shared" si="103"/>
        <v>0</v>
      </c>
      <c r="U29" s="47">
        <f t="shared" si="104"/>
        <v>0</v>
      </c>
      <c r="V29" s="47">
        <f t="shared" si="105"/>
        <v>0</v>
      </c>
      <c r="W29" s="47">
        <f t="shared" si="106"/>
        <v>0</v>
      </c>
      <c r="X29" s="47">
        <f t="shared" si="107"/>
        <v>0</v>
      </c>
      <c r="Y29" s="47">
        <f t="shared" si="108"/>
        <v>0</v>
      </c>
      <c r="Z29" s="47">
        <f t="shared" si="109"/>
        <v>0</v>
      </c>
      <c r="AA29" s="47">
        <f t="shared" si="110"/>
        <v>0</v>
      </c>
      <c r="AB29" s="47">
        <f t="shared" si="111"/>
        <v>0</v>
      </c>
      <c r="AC29" s="47">
        <f t="shared" si="112"/>
        <v>0</v>
      </c>
      <c r="AD29" s="47">
        <f t="shared" si="113"/>
        <v>0</v>
      </c>
      <c r="AE29" s="47">
        <f t="shared" si="114"/>
        <v>0</v>
      </c>
      <c r="AF29" s="47">
        <f t="shared" si="115"/>
        <v>0</v>
      </c>
      <c r="AG29" s="47">
        <f t="shared" si="116"/>
        <v>0</v>
      </c>
      <c r="AH29" s="47">
        <f t="shared" si="117"/>
        <v>0</v>
      </c>
      <c r="AI29" s="47">
        <f t="shared" si="118"/>
        <v>0</v>
      </c>
      <c r="AJ29" s="47">
        <f t="shared" si="119"/>
        <v>0</v>
      </c>
      <c r="AK29" s="47">
        <f t="shared" si="120"/>
        <v>0</v>
      </c>
      <c r="AL29" s="47">
        <f t="shared" si="121"/>
        <v>0</v>
      </c>
      <c r="AM29" s="47">
        <f t="shared" si="122"/>
        <v>0</v>
      </c>
      <c r="AN29" s="47">
        <f t="shared" si="123"/>
        <v>0</v>
      </c>
      <c r="AO29" s="47">
        <f t="shared" si="124"/>
        <v>0</v>
      </c>
      <c r="AP29" s="47">
        <f t="shared" si="125"/>
        <v>0</v>
      </c>
    </row>
    <row r="30" spans="1:42" x14ac:dyDescent="0.25">
      <c r="B30" s="87" t="str">
        <f>IF(qtd_niveis&gt;5,"VI","")</f>
        <v/>
      </c>
      <c r="C30" s="66">
        <f>IF(qtd_niveis&gt;5,IF(NV="I",C25*(perc_niv_V/1+1),IF(NV="II",C26*(perc_niv_V/1+1),IF(NV="III",C27*(perc_niv_V/1+1),IF(NV="IV",C28*(perc_niv_V/1+1),C29*(perc_niv_V/1+1))))),0)</f>
        <v>0</v>
      </c>
      <c r="D30" s="47">
        <f t="shared" si="87"/>
        <v>0</v>
      </c>
      <c r="E30" s="47">
        <f t="shared" si="88"/>
        <v>0</v>
      </c>
      <c r="F30" s="47">
        <f t="shared" si="89"/>
        <v>0</v>
      </c>
      <c r="G30" s="47">
        <f t="shared" si="90"/>
        <v>0</v>
      </c>
      <c r="H30" s="47">
        <f t="shared" si="91"/>
        <v>0</v>
      </c>
      <c r="I30" s="47">
        <f t="shared" si="92"/>
        <v>0</v>
      </c>
      <c r="J30" s="47">
        <f t="shared" si="93"/>
        <v>0</v>
      </c>
      <c r="K30" s="47">
        <f t="shared" si="94"/>
        <v>0</v>
      </c>
      <c r="L30" s="47">
        <f t="shared" si="95"/>
        <v>0</v>
      </c>
      <c r="M30" s="47">
        <f t="shared" si="96"/>
        <v>0</v>
      </c>
      <c r="N30" s="47">
        <f t="shared" si="97"/>
        <v>0</v>
      </c>
      <c r="O30" s="47">
        <f t="shared" si="98"/>
        <v>0</v>
      </c>
      <c r="P30" s="47">
        <f t="shared" si="99"/>
        <v>0</v>
      </c>
      <c r="Q30" s="47">
        <f t="shared" si="100"/>
        <v>0</v>
      </c>
      <c r="R30" s="47">
        <f t="shared" si="101"/>
        <v>0</v>
      </c>
      <c r="S30" s="47">
        <f t="shared" si="102"/>
        <v>0</v>
      </c>
      <c r="T30" s="47">
        <f t="shared" si="103"/>
        <v>0</v>
      </c>
      <c r="U30" s="47">
        <f t="shared" si="104"/>
        <v>0</v>
      </c>
      <c r="V30" s="47">
        <f t="shared" si="105"/>
        <v>0</v>
      </c>
      <c r="W30" s="47">
        <f t="shared" si="106"/>
        <v>0</v>
      </c>
      <c r="X30" s="47">
        <f t="shared" si="107"/>
        <v>0</v>
      </c>
      <c r="Y30" s="47">
        <f t="shared" si="108"/>
        <v>0</v>
      </c>
      <c r="Z30" s="47">
        <f t="shared" si="109"/>
        <v>0</v>
      </c>
      <c r="AA30" s="47">
        <f t="shared" si="110"/>
        <v>0</v>
      </c>
      <c r="AB30" s="47">
        <f t="shared" si="111"/>
        <v>0</v>
      </c>
      <c r="AC30" s="47">
        <f t="shared" si="112"/>
        <v>0</v>
      </c>
      <c r="AD30" s="47">
        <f t="shared" si="113"/>
        <v>0</v>
      </c>
      <c r="AE30" s="47">
        <f t="shared" si="114"/>
        <v>0</v>
      </c>
      <c r="AF30" s="47">
        <f t="shared" si="115"/>
        <v>0</v>
      </c>
      <c r="AG30" s="47">
        <f t="shared" si="116"/>
        <v>0</v>
      </c>
      <c r="AH30" s="47">
        <f t="shared" si="117"/>
        <v>0</v>
      </c>
      <c r="AI30" s="47">
        <f t="shared" si="118"/>
        <v>0</v>
      </c>
      <c r="AJ30" s="47">
        <f t="shared" si="119"/>
        <v>0</v>
      </c>
      <c r="AK30" s="47">
        <f t="shared" si="120"/>
        <v>0</v>
      </c>
      <c r="AL30" s="47">
        <f t="shared" si="121"/>
        <v>0</v>
      </c>
      <c r="AM30" s="47">
        <f t="shared" si="122"/>
        <v>0</v>
      </c>
      <c r="AN30" s="47">
        <f t="shared" si="123"/>
        <v>0</v>
      </c>
      <c r="AO30" s="47">
        <f t="shared" si="124"/>
        <v>0</v>
      </c>
      <c r="AP30" s="47">
        <f t="shared" si="125"/>
        <v>0</v>
      </c>
    </row>
    <row r="31" spans="1:42" x14ac:dyDescent="0.25">
      <c r="B31" s="87" t="str">
        <f>IF(qtd_niveis&gt;6,"VII","")</f>
        <v/>
      </c>
      <c r="C31" s="66">
        <f>IF(qtd_niveis&gt;6,IF(NVI="I",C25*(perc_niv_VI/1+1),IF(NVI="II",C26*(perc_niv_VI/1+1),IF(NVI="III",C27*(perc_niv_VI/1+1),IF(NVI="IV",C28*(perc_niv_VI/1+1),IF(NVI="V",C29*(perc_niv_VI/1+1),C30*(perc_niv_VI/1+1)))))),0)</f>
        <v>0</v>
      </c>
      <c r="D31" s="47">
        <f t="shared" si="87"/>
        <v>0</v>
      </c>
      <c r="E31" s="47">
        <f t="shared" si="88"/>
        <v>0</v>
      </c>
      <c r="F31" s="47">
        <f t="shared" si="89"/>
        <v>0</v>
      </c>
      <c r="G31" s="47">
        <f t="shared" si="90"/>
        <v>0</v>
      </c>
      <c r="H31" s="47">
        <f t="shared" si="91"/>
        <v>0</v>
      </c>
      <c r="I31" s="47">
        <f t="shared" si="92"/>
        <v>0</v>
      </c>
      <c r="J31" s="47">
        <f t="shared" si="93"/>
        <v>0</v>
      </c>
      <c r="K31" s="47">
        <f t="shared" si="94"/>
        <v>0</v>
      </c>
      <c r="L31" s="47">
        <f t="shared" si="95"/>
        <v>0</v>
      </c>
      <c r="M31" s="47">
        <f t="shared" si="96"/>
        <v>0</v>
      </c>
      <c r="N31" s="47">
        <f t="shared" si="97"/>
        <v>0</v>
      </c>
      <c r="O31" s="47">
        <f t="shared" si="98"/>
        <v>0</v>
      </c>
      <c r="P31" s="47">
        <f t="shared" si="99"/>
        <v>0</v>
      </c>
      <c r="Q31" s="47">
        <f t="shared" si="100"/>
        <v>0</v>
      </c>
      <c r="R31" s="47">
        <f t="shared" si="101"/>
        <v>0</v>
      </c>
      <c r="S31" s="47">
        <f t="shared" si="102"/>
        <v>0</v>
      </c>
      <c r="T31" s="47">
        <f t="shared" si="103"/>
        <v>0</v>
      </c>
      <c r="U31" s="47">
        <f t="shared" si="104"/>
        <v>0</v>
      </c>
      <c r="V31" s="47">
        <f t="shared" si="105"/>
        <v>0</v>
      </c>
      <c r="W31" s="47">
        <f t="shared" si="106"/>
        <v>0</v>
      </c>
      <c r="X31" s="47">
        <f t="shared" si="107"/>
        <v>0</v>
      </c>
      <c r="Y31" s="47">
        <f t="shared" si="108"/>
        <v>0</v>
      </c>
      <c r="Z31" s="47">
        <f t="shared" si="109"/>
        <v>0</v>
      </c>
      <c r="AA31" s="47">
        <f t="shared" si="110"/>
        <v>0</v>
      </c>
      <c r="AB31" s="47">
        <f t="shared" si="111"/>
        <v>0</v>
      </c>
      <c r="AC31" s="47">
        <f t="shared" si="112"/>
        <v>0</v>
      </c>
      <c r="AD31" s="47">
        <f t="shared" si="113"/>
        <v>0</v>
      </c>
      <c r="AE31" s="47">
        <f t="shared" si="114"/>
        <v>0</v>
      </c>
      <c r="AF31" s="47">
        <f t="shared" si="115"/>
        <v>0</v>
      </c>
      <c r="AG31" s="47">
        <f t="shared" si="116"/>
        <v>0</v>
      </c>
      <c r="AH31" s="47">
        <f t="shared" si="117"/>
        <v>0</v>
      </c>
      <c r="AI31" s="47">
        <f t="shared" si="118"/>
        <v>0</v>
      </c>
      <c r="AJ31" s="47">
        <f t="shared" si="119"/>
        <v>0</v>
      </c>
      <c r="AK31" s="47">
        <f t="shared" si="120"/>
        <v>0</v>
      </c>
      <c r="AL31" s="47">
        <f t="shared" si="121"/>
        <v>0</v>
      </c>
      <c r="AM31" s="47">
        <f t="shared" si="122"/>
        <v>0</v>
      </c>
      <c r="AN31" s="47">
        <f t="shared" si="123"/>
        <v>0</v>
      </c>
      <c r="AO31" s="47">
        <f t="shared" si="124"/>
        <v>0</v>
      </c>
      <c r="AP31" s="47">
        <f t="shared" si="125"/>
        <v>0</v>
      </c>
    </row>
    <row r="32" spans="1:42" x14ac:dyDescent="0.25">
      <c r="B32" s="87" t="str">
        <f>IF(qtd_niveis&gt;7,"VIII","")</f>
        <v/>
      </c>
      <c r="C32" s="66">
        <f>IF(qtd_niveis&gt;7,IF(NVII="I",C25*(perc_niv_VII/1+1),IF(NVII="II",C26*(perc_niv_VII/1+1),IF(NVII="III",C27*(perc_niv_VII/1+1),IF(NVII="IV",C28*(perc_niv_VII/1+1),IF(NVII="V",C29*(perc_niv_VII/1+1),IF(NVII="VI",C30*(perc_niv_VII/1+1),C31*(perc_niv_VII/1+1))))))),0)</f>
        <v>0</v>
      </c>
      <c r="D32" s="47">
        <f t="shared" si="87"/>
        <v>0</v>
      </c>
      <c r="E32" s="47">
        <f t="shared" si="88"/>
        <v>0</v>
      </c>
      <c r="F32" s="47">
        <f t="shared" si="89"/>
        <v>0</v>
      </c>
      <c r="G32" s="47">
        <f t="shared" si="90"/>
        <v>0</v>
      </c>
      <c r="H32" s="47">
        <f t="shared" si="91"/>
        <v>0</v>
      </c>
      <c r="I32" s="47">
        <f t="shared" si="92"/>
        <v>0</v>
      </c>
      <c r="J32" s="47">
        <f t="shared" si="93"/>
        <v>0</v>
      </c>
      <c r="K32" s="47">
        <f t="shared" si="94"/>
        <v>0</v>
      </c>
      <c r="L32" s="47">
        <f t="shared" si="95"/>
        <v>0</v>
      </c>
      <c r="M32" s="47">
        <f t="shared" si="96"/>
        <v>0</v>
      </c>
      <c r="N32" s="47">
        <f t="shared" si="97"/>
        <v>0</v>
      </c>
      <c r="O32" s="47">
        <f t="shared" si="98"/>
        <v>0</v>
      </c>
      <c r="P32" s="47">
        <f t="shared" si="99"/>
        <v>0</v>
      </c>
      <c r="Q32" s="47">
        <f t="shared" si="100"/>
        <v>0</v>
      </c>
      <c r="R32" s="47">
        <f t="shared" si="101"/>
        <v>0</v>
      </c>
      <c r="S32" s="47">
        <f t="shared" si="102"/>
        <v>0</v>
      </c>
      <c r="T32" s="47">
        <f t="shared" si="103"/>
        <v>0</v>
      </c>
      <c r="U32" s="47">
        <f t="shared" si="104"/>
        <v>0</v>
      </c>
      <c r="V32" s="47">
        <f t="shared" si="105"/>
        <v>0</v>
      </c>
      <c r="W32" s="47">
        <f t="shared" si="106"/>
        <v>0</v>
      </c>
      <c r="X32" s="47">
        <f t="shared" si="107"/>
        <v>0</v>
      </c>
      <c r="Y32" s="47">
        <f t="shared" si="108"/>
        <v>0</v>
      </c>
      <c r="Z32" s="47">
        <f t="shared" si="109"/>
        <v>0</v>
      </c>
      <c r="AA32" s="47">
        <f t="shared" si="110"/>
        <v>0</v>
      </c>
      <c r="AB32" s="47">
        <f t="shared" si="111"/>
        <v>0</v>
      </c>
      <c r="AC32" s="47">
        <f t="shared" si="112"/>
        <v>0</v>
      </c>
      <c r="AD32" s="47">
        <f t="shared" si="113"/>
        <v>0</v>
      </c>
      <c r="AE32" s="47">
        <f t="shared" si="114"/>
        <v>0</v>
      </c>
      <c r="AF32" s="47">
        <f t="shared" si="115"/>
        <v>0</v>
      </c>
      <c r="AG32" s="47">
        <f t="shared" si="116"/>
        <v>0</v>
      </c>
      <c r="AH32" s="47">
        <f t="shared" si="117"/>
        <v>0</v>
      </c>
      <c r="AI32" s="47">
        <f t="shared" si="118"/>
        <v>0</v>
      </c>
      <c r="AJ32" s="47">
        <f t="shared" si="119"/>
        <v>0</v>
      </c>
      <c r="AK32" s="47">
        <f t="shared" si="120"/>
        <v>0</v>
      </c>
      <c r="AL32" s="47">
        <f t="shared" si="121"/>
        <v>0</v>
      </c>
      <c r="AM32" s="47">
        <f t="shared" si="122"/>
        <v>0</v>
      </c>
      <c r="AN32" s="47">
        <f t="shared" si="123"/>
        <v>0</v>
      </c>
      <c r="AO32" s="47">
        <f t="shared" si="124"/>
        <v>0</v>
      </c>
      <c r="AP32" s="47">
        <f t="shared" si="125"/>
        <v>0</v>
      </c>
    </row>
    <row r="33" spans="1:42" x14ac:dyDescent="0.25">
      <c r="A33" s="2"/>
      <c r="B33" s="87"/>
      <c r="C33" s="132" t="s">
        <v>52</v>
      </c>
      <c r="D33" s="132"/>
      <c r="E33" s="132"/>
      <c r="F33" s="132"/>
      <c r="G33" s="132"/>
      <c r="H33" s="88">
        <f>ch_4</f>
        <v>0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71"/>
      <c r="X33" s="72"/>
    </row>
    <row r="34" spans="1:42" x14ac:dyDescent="0.25">
      <c r="B34" s="87" t="str">
        <f>IF(qtd_niveis&gt;0,"I","")</f>
        <v/>
      </c>
      <c r="C34" s="46">
        <f>IF(piso_prop="Sim",piso_ch1*H33/ch_1,piso_ch4)</f>
        <v>0</v>
      </c>
      <c r="D34" s="47">
        <f t="shared" ref="D34:D41" si="126">IF(qtd_classes&gt;1,IF(incide_classe="Classe Inicial",C34*(perc_classe_b/1+1),C34*(perc_classe_b/1+1)),0)</f>
        <v>0</v>
      </c>
      <c r="E34" s="47">
        <f t="shared" ref="E34:E41" si="127">IF(qtd_classes&gt;2,IF(incide_classe="Classe Inicial",C34*(perc_classe_c/1+1),D34*(perc_classe_c/1+1)),0)</f>
        <v>0</v>
      </c>
      <c r="F34" s="47">
        <f t="shared" ref="F34:F41" si="128">IF(qtd_classes&gt;3,IF(incide_classe="Classe Inicial",C34*(perc_classe_d/1+1),E34*(perc_classe_d/1+1)),0)</f>
        <v>0</v>
      </c>
      <c r="G34" s="47">
        <f t="shared" ref="G34:G41" si="129">IF(qtd_classes&gt;4,IF(incide_classe="Classe Inicial",C34*(perc_classe_e/1+1),F34*(perc_classe_e/1+1)),0)</f>
        <v>0</v>
      </c>
      <c r="H34" s="47">
        <f t="shared" ref="H34:H41" si="130">IF(qtd_classes&gt;5,IF(incide_classe="Classe Inicial",C34*(perc_classe_f/1+1),G34*(perc_classe_f/1+1)),0)</f>
        <v>0</v>
      </c>
      <c r="I34" s="47">
        <f t="shared" ref="I34:I41" si="131">IF(qtd_classes&gt;6,IF(incide_classe="Classe Inicial",C34*(perc_classe_g/1+1),H34*(perc_classe_g/1+1)),0)</f>
        <v>0</v>
      </c>
      <c r="J34" s="47">
        <f t="shared" ref="J34:J41" si="132">IF(qtd_classes&gt;7,IF(incide_classe="Classe Inicial",C34*(perc_classe_h/1+1),I34*(perc_classe_h/1+1)),0)</f>
        <v>0</v>
      </c>
      <c r="K34" s="47">
        <f t="shared" ref="K34:K41" si="133">IF(qtd_classes&gt;8,IF(incide_classe="Classe Inicial",C34*(perc_classe_i/1+1),J34*(perc_classe_i/1+1)),0)</f>
        <v>0</v>
      </c>
      <c r="L34" s="47">
        <f t="shared" ref="L34:L41" si="134">IF(qtd_classes&gt;9,IF(incide_classe="Classe Inicial",C34*(perc_classe_j/1+1),K34*(perc_classe_j/1+1)),0)</f>
        <v>0</v>
      </c>
      <c r="M34" s="47">
        <f t="shared" ref="M34:M41" si="135">IF(qtd_classes&gt;10,IF(incide_classe="Classe Inicial",C34*(perc_classe_k/1+1),L34*(perc_classe_k/1+1)),0)</f>
        <v>0</v>
      </c>
      <c r="N34" s="47">
        <f t="shared" ref="N34:N41" si="136">IF(qtd_classes&gt;11,IF(incide_classe="Classe Inicial",C34*(perc_classe_l/1+1),M34*(perc_classe_l/1+1)),0)</f>
        <v>0</v>
      </c>
      <c r="O34" s="47">
        <f t="shared" ref="O34:O41" si="137">IF(qtd_classes&gt;12,IF(incide_classe="Classe Inicial",C34*(perc_classe_m/1+1),N34*(perc_classe_m/1+1)),0)</f>
        <v>0</v>
      </c>
      <c r="P34" s="47">
        <f t="shared" ref="P34:P41" si="138">IF(qtd_classes&gt;13,IF(incide_classe="Classe Inicial",C34*(perc_classe_n/1+1),O34*(perc_classe_n/1+1)),0)</f>
        <v>0</v>
      </c>
      <c r="Q34" s="47">
        <f t="shared" ref="Q34:Q41" si="139">IF(qtd_classes&gt;14,IF(incide_classe="Classe Inicial",C34*(perc_classe_o/1+1),P34*(perc_classe_o/1+1)),0)</f>
        <v>0</v>
      </c>
      <c r="R34" s="47">
        <f t="shared" ref="R34:R41" si="140">IF(qtd_classes&gt;15,IF(incide_classe="Classe Inicial",C34*(perc_classe_p/1+1),Q34*(perc_classe_p/1+1)),0)</f>
        <v>0</v>
      </c>
      <c r="S34" s="47">
        <f t="shared" ref="S34:S41" si="141">IF(qtd_classes&gt;16,IF(incide_classe="Classe Inicial",C34*(perc_classe_q/1+1),R34*(perc_classe_q/1+1)),0)</f>
        <v>0</v>
      </c>
      <c r="T34" s="47">
        <f t="shared" ref="T34:T41" si="142">IF(qtd_classes&gt;17,IF(incide_classe="Classe Inicial",C34*(perc_classe_r/1+1),S34*(perc_classe_r/1+1)),0)</f>
        <v>0</v>
      </c>
      <c r="U34" s="47">
        <f t="shared" ref="U34:U41" si="143">IF(qtd_classes&gt;18,IF(incide_classe="Classe Inicial",C34*(perc_classe_s/1+1),T34*(perc_classe_s/1+1)),0)</f>
        <v>0</v>
      </c>
      <c r="V34" s="47">
        <f t="shared" ref="V34:V41" si="144">IF(qtd_classes&gt;19,IF(incide_classe="Classe Inicial",C34*(perc_classe_t/1+1),U34*(perc_classe_t/1+1)),0)</f>
        <v>0</v>
      </c>
      <c r="W34" s="47">
        <f t="shared" ref="W34:W41" si="145">IF(qtd_classes&gt;20,IF(incide_classe="Classe Inicial",C34*(perc_classe_u/1+1),V34*(perc_classe_u/1+1)),0)</f>
        <v>0</v>
      </c>
      <c r="X34" s="47">
        <f t="shared" ref="X34:X41" si="146">IF(qtd_classes&gt;21,IF(incide_classe="Classe Inicial",C34*(perc_classe_v/1+1),W34*(perc_classe_v/1+1)),0)</f>
        <v>0</v>
      </c>
      <c r="Y34" s="47">
        <f t="shared" ref="Y34:Y41" si="147">IF(qtd_classes&gt;22,IF(incide_classe="Classe Inicial",C34*(perc_classe_w/1+1),X34*(perc_classe_w/1+1)),0)</f>
        <v>0</v>
      </c>
      <c r="Z34" s="47">
        <f t="shared" ref="Z34:Z41" si="148">IF(qtd_classes&gt;23,IF(incide_classe="Classe Inicial",C34*(perc_classe_x/1+1),Y34*(perc_classe_x/1+1)),0)</f>
        <v>0</v>
      </c>
      <c r="AA34" s="47">
        <f t="shared" ref="AA34:AA41" si="149">IF(qtd_classes&gt;24,IF(incide_classe="Classe Inicial",C34*(perc_classe_y/1+1),Z34*(perc_classe_y/1+1)),0)</f>
        <v>0</v>
      </c>
      <c r="AB34" s="47">
        <f t="shared" ref="AB34:AB41" si="150">IF(qtd_classes&gt;25,IF(incide_classe="Classe Inicial",C34*(perc_classe_z/1+1),AA34*(perc_classe_z/1+1)),0)</f>
        <v>0</v>
      </c>
      <c r="AC34" s="47">
        <f t="shared" ref="AC34:AC41" si="151">IF(qtd_classes&gt;26,IF(incide_classe="Classe Inicial",C34*(perc_classe_aa/1+1),AB34*(perc_classe_aa/1+1)),0)</f>
        <v>0</v>
      </c>
      <c r="AD34" s="47">
        <f t="shared" ref="AD34:AD41" si="152">IF(qtd_classes&gt;27,IF(incide_classe="Classe Inicial",C34*(perc_classe_ab/1+1),AC34*(perc_classe_ab/1+1)),0)</f>
        <v>0</v>
      </c>
      <c r="AE34" s="47">
        <f t="shared" ref="AE34:AE41" si="153">IF(qtd_classes&gt;28,IF(incide_classe="Classe Inicial",C34*(perc_classe_ac/1+1),AD34*(perc_classe_ac/1+1)),0)</f>
        <v>0</v>
      </c>
      <c r="AF34" s="47">
        <f t="shared" ref="AF34:AF41" si="154">IF(qtd_classes&gt;29,IF(incide_classe="Classe Inicial",C34*(perc_classe_ad/1+1),AE34*(perc_classe_ad/1+1)),0)</f>
        <v>0</v>
      </c>
      <c r="AG34" s="47">
        <f t="shared" ref="AG34:AG41" si="155">IF(qtd_classes&gt;30,IF(incide_classe="Classe Inicial",C34*(perc_classe_ae/1+1),AF34*(perc_classe_ae/1+1)),0)</f>
        <v>0</v>
      </c>
      <c r="AH34" s="47">
        <f t="shared" ref="AH34:AH41" si="156">IF(qtd_classes&gt;31,IF(incide_classe="Classe Inicial",C34*(perc_classe_af/1+1),AG34*(perc_classe_af/1+1)),0)</f>
        <v>0</v>
      </c>
      <c r="AI34" s="47">
        <f t="shared" ref="AI34:AI41" si="157">IF(qtd_classes&gt;32,IF(incide_classe="Classe Inicial",C34*(perc_classe_ag/1+1),AH34*(perc_classe_ag/1+1)),0)</f>
        <v>0</v>
      </c>
      <c r="AJ34" s="47">
        <f t="shared" ref="AJ34:AJ41" si="158">IF(qtd_classes&gt;33,IF(incide_classe="Classe Inicial",C34*(perc_classe_ah/1+1),AI34*(perc_classe_ah/1+1)),0)</f>
        <v>0</v>
      </c>
      <c r="AK34" s="47">
        <f t="shared" ref="AK34:AK41" si="159">IF(qtd_classes&gt;34,IF(incide_classe="Classe Inicial",C34*(perc_classe_ai/1+1),AJ34*(perc_classe_ai/1+1)),0)</f>
        <v>0</v>
      </c>
      <c r="AL34" s="47">
        <f t="shared" ref="AL34:AL41" si="160">IF(qtd_classes&gt;35,IF(incide_classe="Classe Inicial",C34*(perc_classe_aj/1+1),AK34*(perc_classe_aj/1+1)),0)</f>
        <v>0</v>
      </c>
      <c r="AM34" s="47">
        <f t="shared" ref="AM34:AM41" si="161">IF(qtd_classes&gt;36,IF(incide_classe="Classe Inicial",C34*(perc_classe_ak/1+1),AL34*(perc_classe_ak/1+1)),0)</f>
        <v>0</v>
      </c>
      <c r="AN34" s="47">
        <f t="shared" ref="AN34:AN41" si="162">IF(qtd_classes&gt;37,IF(incide_classe="Classe Inicial",C34*(perc_classe_al/1+1),AM34*(perc_classe_al/1+1)),0)</f>
        <v>0</v>
      </c>
      <c r="AO34" s="47">
        <f t="shared" ref="AO34:AO41" si="163">IF(qtd_classes&gt;38,IF(incide_classe="Classe Inicial",C34*(perc_classe_am/1+1),AN34*(perc_classe_am/1+1)),0)</f>
        <v>0</v>
      </c>
      <c r="AP34" s="47">
        <f t="shared" ref="AP34:AP41" si="164">IF(qtd_classes&gt;39,IF(incide_classe="Classe Inicial",C34*(perc_classe_an/1+1),AO34*(perc_classe_an/1+1)),0)</f>
        <v>0</v>
      </c>
    </row>
    <row r="35" spans="1:42" x14ac:dyDescent="0.25">
      <c r="B35" s="87" t="str">
        <f>IF(qtd_niveis&gt;1,"II","")</f>
        <v/>
      </c>
      <c r="C35" s="66">
        <f>IF(qtd_niveis&gt;1,IF(NI="I",C34*(perc_niv_I/1+1),C34*(perc_niv_I/1+1)),0)</f>
        <v>0</v>
      </c>
      <c r="D35" s="47">
        <f t="shared" si="126"/>
        <v>0</v>
      </c>
      <c r="E35" s="47">
        <f t="shared" si="127"/>
        <v>0</v>
      </c>
      <c r="F35" s="47">
        <f t="shared" si="128"/>
        <v>0</v>
      </c>
      <c r="G35" s="47">
        <f t="shared" si="129"/>
        <v>0</v>
      </c>
      <c r="H35" s="47">
        <f t="shared" si="130"/>
        <v>0</v>
      </c>
      <c r="I35" s="47">
        <f t="shared" si="131"/>
        <v>0</v>
      </c>
      <c r="J35" s="47">
        <f t="shared" si="132"/>
        <v>0</v>
      </c>
      <c r="K35" s="47">
        <f t="shared" si="133"/>
        <v>0</v>
      </c>
      <c r="L35" s="47">
        <f t="shared" si="134"/>
        <v>0</v>
      </c>
      <c r="M35" s="47">
        <f t="shared" si="135"/>
        <v>0</v>
      </c>
      <c r="N35" s="47">
        <f t="shared" si="136"/>
        <v>0</v>
      </c>
      <c r="O35" s="47">
        <f t="shared" si="137"/>
        <v>0</v>
      </c>
      <c r="P35" s="47">
        <f t="shared" si="138"/>
        <v>0</v>
      </c>
      <c r="Q35" s="47">
        <f t="shared" si="139"/>
        <v>0</v>
      </c>
      <c r="R35" s="47">
        <f t="shared" si="140"/>
        <v>0</v>
      </c>
      <c r="S35" s="47">
        <f t="shared" si="141"/>
        <v>0</v>
      </c>
      <c r="T35" s="47">
        <f t="shared" si="142"/>
        <v>0</v>
      </c>
      <c r="U35" s="47">
        <f t="shared" si="143"/>
        <v>0</v>
      </c>
      <c r="V35" s="47">
        <f t="shared" si="144"/>
        <v>0</v>
      </c>
      <c r="W35" s="47">
        <f t="shared" si="145"/>
        <v>0</v>
      </c>
      <c r="X35" s="47">
        <f t="shared" si="146"/>
        <v>0</v>
      </c>
      <c r="Y35" s="47">
        <f t="shared" si="147"/>
        <v>0</v>
      </c>
      <c r="Z35" s="47">
        <f t="shared" si="148"/>
        <v>0</v>
      </c>
      <c r="AA35" s="47">
        <f t="shared" si="149"/>
        <v>0</v>
      </c>
      <c r="AB35" s="47">
        <f t="shared" si="150"/>
        <v>0</v>
      </c>
      <c r="AC35" s="47">
        <f t="shared" si="151"/>
        <v>0</v>
      </c>
      <c r="AD35" s="47">
        <f t="shared" si="152"/>
        <v>0</v>
      </c>
      <c r="AE35" s="47">
        <f t="shared" si="153"/>
        <v>0</v>
      </c>
      <c r="AF35" s="47">
        <f t="shared" si="154"/>
        <v>0</v>
      </c>
      <c r="AG35" s="47">
        <f t="shared" si="155"/>
        <v>0</v>
      </c>
      <c r="AH35" s="47">
        <f t="shared" si="156"/>
        <v>0</v>
      </c>
      <c r="AI35" s="47">
        <f t="shared" si="157"/>
        <v>0</v>
      </c>
      <c r="AJ35" s="47">
        <f t="shared" si="158"/>
        <v>0</v>
      </c>
      <c r="AK35" s="47">
        <f t="shared" si="159"/>
        <v>0</v>
      </c>
      <c r="AL35" s="47">
        <f t="shared" si="160"/>
        <v>0</v>
      </c>
      <c r="AM35" s="47">
        <f t="shared" si="161"/>
        <v>0</v>
      </c>
      <c r="AN35" s="47">
        <f t="shared" si="162"/>
        <v>0</v>
      </c>
      <c r="AO35" s="47">
        <f t="shared" si="163"/>
        <v>0</v>
      </c>
      <c r="AP35" s="47">
        <f t="shared" si="164"/>
        <v>0</v>
      </c>
    </row>
    <row r="36" spans="1:42" x14ac:dyDescent="0.25">
      <c r="B36" s="87" t="str">
        <f>IF(qtd_niveis&gt;2,"III","")</f>
        <v/>
      </c>
      <c r="C36" s="46">
        <f>IF(qtd_niveis&gt;2,IF(NII="I",C34*(perc_niv_II/1+1),C35*(perc_niv_II/1+1)),0)</f>
        <v>0</v>
      </c>
      <c r="D36" s="47">
        <f>IF(qtd_classes&gt;1,IF(incide_classe="Classe Inicial",C36*(perc_classe_b/1+1),C36*(perc_classe_b/1+1)),0)</f>
        <v>0</v>
      </c>
      <c r="E36" s="47">
        <f t="shared" si="127"/>
        <v>0</v>
      </c>
      <c r="F36" s="47">
        <f t="shared" si="128"/>
        <v>0</v>
      </c>
      <c r="G36" s="47">
        <f t="shared" si="129"/>
        <v>0</v>
      </c>
      <c r="H36" s="47">
        <f t="shared" si="130"/>
        <v>0</v>
      </c>
      <c r="I36" s="47">
        <f t="shared" si="131"/>
        <v>0</v>
      </c>
      <c r="J36" s="47">
        <f t="shared" si="132"/>
        <v>0</v>
      </c>
      <c r="K36" s="47">
        <f t="shared" si="133"/>
        <v>0</v>
      </c>
      <c r="L36" s="47">
        <f t="shared" si="134"/>
        <v>0</v>
      </c>
      <c r="M36" s="47">
        <f t="shared" si="135"/>
        <v>0</v>
      </c>
      <c r="N36" s="47">
        <f t="shared" si="136"/>
        <v>0</v>
      </c>
      <c r="O36" s="47">
        <f t="shared" si="137"/>
        <v>0</v>
      </c>
      <c r="P36" s="47">
        <f t="shared" si="138"/>
        <v>0</v>
      </c>
      <c r="Q36" s="47">
        <f t="shared" si="139"/>
        <v>0</v>
      </c>
      <c r="R36" s="47">
        <f t="shared" si="140"/>
        <v>0</v>
      </c>
      <c r="S36" s="47">
        <f t="shared" si="141"/>
        <v>0</v>
      </c>
      <c r="T36" s="47">
        <f t="shared" si="142"/>
        <v>0</v>
      </c>
      <c r="U36" s="47">
        <f t="shared" si="143"/>
        <v>0</v>
      </c>
      <c r="V36" s="47">
        <f t="shared" si="144"/>
        <v>0</v>
      </c>
      <c r="W36" s="47">
        <f t="shared" si="145"/>
        <v>0</v>
      </c>
      <c r="X36" s="47">
        <f t="shared" si="146"/>
        <v>0</v>
      </c>
      <c r="Y36" s="47">
        <f t="shared" si="147"/>
        <v>0</v>
      </c>
      <c r="Z36" s="47">
        <f t="shared" si="148"/>
        <v>0</v>
      </c>
      <c r="AA36" s="47">
        <f t="shared" si="149"/>
        <v>0</v>
      </c>
      <c r="AB36" s="47">
        <f t="shared" si="150"/>
        <v>0</v>
      </c>
      <c r="AC36" s="47">
        <f t="shared" si="151"/>
        <v>0</v>
      </c>
      <c r="AD36" s="47">
        <f t="shared" si="152"/>
        <v>0</v>
      </c>
      <c r="AE36" s="47">
        <f t="shared" si="153"/>
        <v>0</v>
      </c>
      <c r="AF36" s="47">
        <f t="shared" si="154"/>
        <v>0</v>
      </c>
      <c r="AG36" s="47">
        <f t="shared" si="155"/>
        <v>0</v>
      </c>
      <c r="AH36" s="47">
        <f t="shared" si="156"/>
        <v>0</v>
      </c>
      <c r="AI36" s="47">
        <f t="shared" si="157"/>
        <v>0</v>
      </c>
      <c r="AJ36" s="47">
        <f t="shared" si="158"/>
        <v>0</v>
      </c>
      <c r="AK36" s="47">
        <f t="shared" si="159"/>
        <v>0</v>
      </c>
      <c r="AL36" s="47">
        <f t="shared" si="160"/>
        <v>0</v>
      </c>
      <c r="AM36" s="47">
        <f t="shared" si="161"/>
        <v>0</v>
      </c>
      <c r="AN36" s="47">
        <f t="shared" si="162"/>
        <v>0</v>
      </c>
      <c r="AO36" s="47">
        <f t="shared" si="163"/>
        <v>0</v>
      </c>
      <c r="AP36" s="47">
        <f t="shared" si="164"/>
        <v>0</v>
      </c>
    </row>
    <row r="37" spans="1:42" x14ac:dyDescent="0.25">
      <c r="B37" s="87" t="str">
        <f>IF(qtd_niveis&gt;3,"IV","")</f>
        <v/>
      </c>
      <c r="C37" s="66">
        <f>IF(qtd_niveis&gt;3,IF(NIII="I",C34*(perc_niv_III/1+1),IF(NIII="II",C35*(perc_niv_III/1+1),C36*(perc_niv_III/1+1))),0)</f>
        <v>0</v>
      </c>
      <c r="D37" s="47">
        <f t="shared" si="126"/>
        <v>0</v>
      </c>
      <c r="E37" s="47">
        <f t="shared" si="127"/>
        <v>0</v>
      </c>
      <c r="F37" s="47">
        <f t="shared" si="128"/>
        <v>0</v>
      </c>
      <c r="G37" s="47">
        <f t="shared" si="129"/>
        <v>0</v>
      </c>
      <c r="H37" s="47">
        <f t="shared" si="130"/>
        <v>0</v>
      </c>
      <c r="I37" s="47">
        <f t="shared" si="131"/>
        <v>0</v>
      </c>
      <c r="J37" s="47">
        <f t="shared" si="132"/>
        <v>0</v>
      </c>
      <c r="K37" s="47">
        <f t="shared" si="133"/>
        <v>0</v>
      </c>
      <c r="L37" s="47">
        <f t="shared" si="134"/>
        <v>0</v>
      </c>
      <c r="M37" s="47">
        <f t="shared" si="135"/>
        <v>0</v>
      </c>
      <c r="N37" s="47">
        <f t="shared" si="136"/>
        <v>0</v>
      </c>
      <c r="O37" s="47">
        <f t="shared" si="137"/>
        <v>0</v>
      </c>
      <c r="P37" s="47">
        <f t="shared" si="138"/>
        <v>0</v>
      </c>
      <c r="Q37" s="47">
        <f t="shared" si="139"/>
        <v>0</v>
      </c>
      <c r="R37" s="47">
        <f t="shared" si="140"/>
        <v>0</v>
      </c>
      <c r="S37" s="47">
        <f t="shared" si="141"/>
        <v>0</v>
      </c>
      <c r="T37" s="47">
        <f t="shared" si="142"/>
        <v>0</v>
      </c>
      <c r="U37" s="47">
        <f t="shared" si="143"/>
        <v>0</v>
      </c>
      <c r="V37" s="47">
        <f t="shared" si="144"/>
        <v>0</v>
      </c>
      <c r="W37" s="47">
        <f t="shared" si="145"/>
        <v>0</v>
      </c>
      <c r="X37" s="47">
        <f t="shared" si="146"/>
        <v>0</v>
      </c>
      <c r="Y37" s="47">
        <f t="shared" si="147"/>
        <v>0</v>
      </c>
      <c r="Z37" s="47">
        <f t="shared" si="148"/>
        <v>0</v>
      </c>
      <c r="AA37" s="47">
        <f t="shared" si="149"/>
        <v>0</v>
      </c>
      <c r="AB37" s="47">
        <f t="shared" si="150"/>
        <v>0</v>
      </c>
      <c r="AC37" s="47">
        <f t="shared" si="151"/>
        <v>0</v>
      </c>
      <c r="AD37" s="47">
        <f t="shared" si="152"/>
        <v>0</v>
      </c>
      <c r="AE37" s="47">
        <f t="shared" si="153"/>
        <v>0</v>
      </c>
      <c r="AF37" s="47">
        <f t="shared" si="154"/>
        <v>0</v>
      </c>
      <c r="AG37" s="47">
        <f t="shared" si="155"/>
        <v>0</v>
      </c>
      <c r="AH37" s="47">
        <f t="shared" si="156"/>
        <v>0</v>
      </c>
      <c r="AI37" s="47">
        <f t="shared" si="157"/>
        <v>0</v>
      </c>
      <c r="AJ37" s="47">
        <f t="shared" si="158"/>
        <v>0</v>
      </c>
      <c r="AK37" s="47">
        <f t="shared" si="159"/>
        <v>0</v>
      </c>
      <c r="AL37" s="47">
        <f t="shared" si="160"/>
        <v>0</v>
      </c>
      <c r="AM37" s="47">
        <f t="shared" si="161"/>
        <v>0</v>
      </c>
      <c r="AN37" s="47">
        <f t="shared" si="162"/>
        <v>0</v>
      </c>
      <c r="AO37" s="47">
        <f t="shared" si="163"/>
        <v>0</v>
      </c>
      <c r="AP37" s="47">
        <f t="shared" si="164"/>
        <v>0</v>
      </c>
    </row>
    <row r="38" spans="1:42" x14ac:dyDescent="0.25">
      <c r="B38" s="87" t="str">
        <f>IF(qtd_niveis&gt;4,"V","")</f>
        <v/>
      </c>
      <c r="C38" s="46">
        <f>IF(qtd_niveis&gt;4,IF(NIV="I",C34*(perc_niv_IV/1+1),IF(NIV="II",C35*(perc_niv_IV/1+1),IF(NIV="III",C36*(perc_niv_IV/1+1),C37*(perc_niv_IV/1+1)))),0)</f>
        <v>0</v>
      </c>
      <c r="D38" s="47">
        <f t="shared" si="126"/>
        <v>0</v>
      </c>
      <c r="E38" s="47">
        <f t="shared" si="127"/>
        <v>0</v>
      </c>
      <c r="F38" s="47">
        <f t="shared" si="128"/>
        <v>0</v>
      </c>
      <c r="G38" s="47">
        <f t="shared" si="129"/>
        <v>0</v>
      </c>
      <c r="H38" s="47">
        <f t="shared" si="130"/>
        <v>0</v>
      </c>
      <c r="I38" s="47">
        <f t="shared" si="131"/>
        <v>0</v>
      </c>
      <c r="J38" s="47">
        <f t="shared" si="132"/>
        <v>0</v>
      </c>
      <c r="K38" s="47">
        <f t="shared" si="133"/>
        <v>0</v>
      </c>
      <c r="L38" s="47">
        <f t="shared" si="134"/>
        <v>0</v>
      </c>
      <c r="M38" s="47">
        <f t="shared" si="135"/>
        <v>0</v>
      </c>
      <c r="N38" s="47">
        <f t="shared" si="136"/>
        <v>0</v>
      </c>
      <c r="O38" s="47">
        <f t="shared" si="137"/>
        <v>0</v>
      </c>
      <c r="P38" s="47">
        <f t="shared" si="138"/>
        <v>0</v>
      </c>
      <c r="Q38" s="47">
        <f t="shared" si="139"/>
        <v>0</v>
      </c>
      <c r="R38" s="47">
        <f t="shared" si="140"/>
        <v>0</v>
      </c>
      <c r="S38" s="47">
        <f t="shared" si="141"/>
        <v>0</v>
      </c>
      <c r="T38" s="47">
        <f t="shared" si="142"/>
        <v>0</v>
      </c>
      <c r="U38" s="47">
        <f t="shared" si="143"/>
        <v>0</v>
      </c>
      <c r="V38" s="47">
        <f t="shared" si="144"/>
        <v>0</v>
      </c>
      <c r="W38" s="47">
        <f t="shared" si="145"/>
        <v>0</v>
      </c>
      <c r="X38" s="47">
        <f t="shared" si="146"/>
        <v>0</v>
      </c>
      <c r="Y38" s="47">
        <f t="shared" si="147"/>
        <v>0</v>
      </c>
      <c r="Z38" s="47">
        <f t="shared" si="148"/>
        <v>0</v>
      </c>
      <c r="AA38" s="47">
        <f t="shared" si="149"/>
        <v>0</v>
      </c>
      <c r="AB38" s="47">
        <f t="shared" si="150"/>
        <v>0</v>
      </c>
      <c r="AC38" s="47">
        <f t="shared" si="151"/>
        <v>0</v>
      </c>
      <c r="AD38" s="47">
        <f t="shared" si="152"/>
        <v>0</v>
      </c>
      <c r="AE38" s="47">
        <f t="shared" si="153"/>
        <v>0</v>
      </c>
      <c r="AF38" s="47">
        <f t="shared" si="154"/>
        <v>0</v>
      </c>
      <c r="AG38" s="47">
        <f t="shared" si="155"/>
        <v>0</v>
      </c>
      <c r="AH38" s="47">
        <f t="shared" si="156"/>
        <v>0</v>
      </c>
      <c r="AI38" s="47">
        <f t="shared" si="157"/>
        <v>0</v>
      </c>
      <c r="AJ38" s="47">
        <f t="shared" si="158"/>
        <v>0</v>
      </c>
      <c r="AK38" s="47">
        <f t="shared" si="159"/>
        <v>0</v>
      </c>
      <c r="AL38" s="47">
        <f t="shared" si="160"/>
        <v>0</v>
      </c>
      <c r="AM38" s="47">
        <f t="shared" si="161"/>
        <v>0</v>
      </c>
      <c r="AN38" s="47">
        <f t="shared" si="162"/>
        <v>0</v>
      </c>
      <c r="AO38" s="47">
        <f t="shared" si="163"/>
        <v>0</v>
      </c>
      <c r="AP38" s="47">
        <f t="shared" si="164"/>
        <v>0</v>
      </c>
    </row>
    <row r="39" spans="1:42" x14ac:dyDescent="0.25">
      <c r="B39" s="87" t="str">
        <f>IF(qtd_niveis&gt;5,"VI","")</f>
        <v/>
      </c>
      <c r="C39" s="66">
        <f>IF(qtd_niveis&gt;5,IF(NV="I",C34*(perc_niv_V/1+1),IF(NV="II",C35*(perc_niv_V/1+1),IF(NV="III",C36*(perc_niv_V/1+1),IF(NV="IV",C37*(perc_niv_V/1+1),C38*(perc_niv_V/1+1))))),0)</f>
        <v>0</v>
      </c>
      <c r="D39" s="47">
        <f t="shared" si="126"/>
        <v>0</v>
      </c>
      <c r="E39" s="47">
        <f t="shared" si="127"/>
        <v>0</v>
      </c>
      <c r="F39" s="47">
        <f t="shared" si="128"/>
        <v>0</v>
      </c>
      <c r="G39" s="47">
        <f t="shared" si="129"/>
        <v>0</v>
      </c>
      <c r="H39" s="47">
        <f t="shared" si="130"/>
        <v>0</v>
      </c>
      <c r="I39" s="47">
        <f t="shared" si="131"/>
        <v>0</v>
      </c>
      <c r="J39" s="47">
        <f t="shared" si="132"/>
        <v>0</v>
      </c>
      <c r="K39" s="47">
        <f t="shared" si="133"/>
        <v>0</v>
      </c>
      <c r="L39" s="47">
        <f t="shared" si="134"/>
        <v>0</v>
      </c>
      <c r="M39" s="47">
        <f t="shared" si="135"/>
        <v>0</v>
      </c>
      <c r="N39" s="47">
        <f t="shared" si="136"/>
        <v>0</v>
      </c>
      <c r="O39" s="47">
        <f t="shared" si="137"/>
        <v>0</v>
      </c>
      <c r="P39" s="47">
        <f t="shared" si="138"/>
        <v>0</v>
      </c>
      <c r="Q39" s="47">
        <f t="shared" si="139"/>
        <v>0</v>
      </c>
      <c r="R39" s="47">
        <f t="shared" si="140"/>
        <v>0</v>
      </c>
      <c r="S39" s="47">
        <f t="shared" si="141"/>
        <v>0</v>
      </c>
      <c r="T39" s="47">
        <f t="shared" si="142"/>
        <v>0</v>
      </c>
      <c r="U39" s="47">
        <f t="shared" si="143"/>
        <v>0</v>
      </c>
      <c r="V39" s="47">
        <f t="shared" si="144"/>
        <v>0</v>
      </c>
      <c r="W39" s="47">
        <f t="shared" si="145"/>
        <v>0</v>
      </c>
      <c r="X39" s="47">
        <f t="shared" si="146"/>
        <v>0</v>
      </c>
      <c r="Y39" s="47">
        <f t="shared" si="147"/>
        <v>0</v>
      </c>
      <c r="Z39" s="47">
        <f t="shared" si="148"/>
        <v>0</v>
      </c>
      <c r="AA39" s="47">
        <f t="shared" si="149"/>
        <v>0</v>
      </c>
      <c r="AB39" s="47">
        <f t="shared" si="150"/>
        <v>0</v>
      </c>
      <c r="AC39" s="47">
        <f t="shared" si="151"/>
        <v>0</v>
      </c>
      <c r="AD39" s="47">
        <f t="shared" si="152"/>
        <v>0</v>
      </c>
      <c r="AE39" s="47">
        <f t="shared" si="153"/>
        <v>0</v>
      </c>
      <c r="AF39" s="47">
        <f t="shared" si="154"/>
        <v>0</v>
      </c>
      <c r="AG39" s="47">
        <f t="shared" si="155"/>
        <v>0</v>
      </c>
      <c r="AH39" s="47">
        <f t="shared" si="156"/>
        <v>0</v>
      </c>
      <c r="AI39" s="47">
        <f t="shared" si="157"/>
        <v>0</v>
      </c>
      <c r="AJ39" s="47">
        <f t="shared" si="158"/>
        <v>0</v>
      </c>
      <c r="AK39" s="47">
        <f t="shared" si="159"/>
        <v>0</v>
      </c>
      <c r="AL39" s="47">
        <f t="shared" si="160"/>
        <v>0</v>
      </c>
      <c r="AM39" s="47">
        <f t="shared" si="161"/>
        <v>0</v>
      </c>
      <c r="AN39" s="47">
        <f t="shared" si="162"/>
        <v>0</v>
      </c>
      <c r="AO39" s="47">
        <f t="shared" si="163"/>
        <v>0</v>
      </c>
      <c r="AP39" s="47">
        <f t="shared" si="164"/>
        <v>0</v>
      </c>
    </row>
    <row r="40" spans="1:42" x14ac:dyDescent="0.25">
      <c r="B40" s="87" t="str">
        <f>IF(qtd_niveis&gt;6,"VII","")</f>
        <v/>
      </c>
      <c r="C40" s="66">
        <f>IF(qtd_niveis&gt;6,IF(NVI="I",C34*(perc_niv_VI/1+1),IF(NVI="II",C35*(perc_niv_VI/1+1),IF(NVI="III",C36*(perc_niv_VI/1+1),IF(NVI="IV",C37*(perc_niv_VI/1+1),IF(NVI="V",C38*(perc_niv_VI/1+1),C39*(perc_niv_VI/1+1)))))),0)</f>
        <v>0</v>
      </c>
      <c r="D40" s="47">
        <f t="shared" si="126"/>
        <v>0</v>
      </c>
      <c r="E40" s="47">
        <f t="shared" si="127"/>
        <v>0</v>
      </c>
      <c r="F40" s="47">
        <f t="shared" si="128"/>
        <v>0</v>
      </c>
      <c r="G40" s="47">
        <f t="shared" si="129"/>
        <v>0</v>
      </c>
      <c r="H40" s="47">
        <f t="shared" si="130"/>
        <v>0</v>
      </c>
      <c r="I40" s="47">
        <f t="shared" si="131"/>
        <v>0</v>
      </c>
      <c r="J40" s="47">
        <f t="shared" si="132"/>
        <v>0</v>
      </c>
      <c r="K40" s="47">
        <f t="shared" si="133"/>
        <v>0</v>
      </c>
      <c r="L40" s="47">
        <f t="shared" si="134"/>
        <v>0</v>
      </c>
      <c r="M40" s="47">
        <f t="shared" si="135"/>
        <v>0</v>
      </c>
      <c r="N40" s="47">
        <f t="shared" si="136"/>
        <v>0</v>
      </c>
      <c r="O40" s="47">
        <f t="shared" si="137"/>
        <v>0</v>
      </c>
      <c r="P40" s="47">
        <f t="shared" si="138"/>
        <v>0</v>
      </c>
      <c r="Q40" s="47">
        <f t="shared" si="139"/>
        <v>0</v>
      </c>
      <c r="R40" s="47">
        <f t="shared" si="140"/>
        <v>0</v>
      </c>
      <c r="S40" s="47">
        <f t="shared" si="141"/>
        <v>0</v>
      </c>
      <c r="T40" s="47">
        <f t="shared" si="142"/>
        <v>0</v>
      </c>
      <c r="U40" s="47">
        <f t="shared" si="143"/>
        <v>0</v>
      </c>
      <c r="V40" s="47">
        <f t="shared" si="144"/>
        <v>0</v>
      </c>
      <c r="W40" s="47">
        <f t="shared" si="145"/>
        <v>0</v>
      </c>
      <c r="X40" s="47">
        <f t="shared" si="146"/>
        <v>0</v>
      </c>
      <c r="Y40" s="47">
        <f t="shared" si="147"/>
        <v>0</v>
      </c>
      <c r="Z40" s="47">
        <f t="shared" si="148"/>
        <v>0</v>
      </c>
      <c r="AA40" s="47">
        <f t="shared" si="149"/>
        <v>0</v>
      </c>
      <c r="AB40" s="47">
        <f t="shared" si="150"/>
        <v>0</v>
      </c>
      <c r="AC40" s="47">
        <f t="shared" si="151"/>
        <v>0</v>
      </c>
      <c r="AD40" s="47">
        <f t="shared" si="152"/>
        <v>0</v>
      </c>
      <c r="AE40" s="47">
        <f t="shared" si="153"/>
        <v>0</v>
      </c>
      <c r="AF40" s="47">
        <f t="shared" si="154"/>
        <v>0</v>
      </c>
      <c r="AG40" s="47">
        <f t="shared" si="155"/>
        <v>0</v>
      </c>
      <c r="AH40" s="47">
        <f t="shared" si="156"/>
        <v>0</v>
      </c>
      <c r="AI40" s="47">
        <f t="shared" si="157"/>
        <v>0</v>
      </c>
      <c r="AJ40" s="47">
        <f t="shared" si="158"/>
        <v>0</v>
      </c>
      <c r="AK40" s="47">
        <f t="shared" si="159"/>
        <v>0</v>
      </c>
      <c r="AL40" s="47">
        <f t="shared" si="160"/>
        <v>0</v>
      </c>
      <c r="AM40" s="47">
        <f t="shared" si="161"/>
        <v>0</v>
      </c>
      <c r="AN40" s="47">
        <f t="shared" si="162"/>
        <v>0</v>
      </c>
      <c r="AO40" s="47">
        <f t="shared" si="163"/>
        <v>0</v>
      </c>
      <c r="AP40" s="47">
        <f t="shared" si="164"/>
        <v>0</v>
      </c>
    </row>
    <row r="41" spans="1:42" x14ac:dyDescent="0.25">
      <c r="B41" s="87" t="str">
        <f>IF(qtd_niveis&gt;7,"VIII","")</f>
        <v/>
      </c>
      <c r="C41" s="66">
        <f>IF(qtd_niveis&gt;7,IF(NVII="I",C34*(perc_niv_VII/1+1),IF(NVII="II",C35*(perc_niv_VII/1+1),IF(NVII="III",C36*(perc_niv_VII/1+1),IF(NVII="IV",C37*(perc_niv_VII/1+1),IF(NVII="V",C38*(perc_niv_VII/1+1),IF(NVII="VI",C39*(perc_niv_VII/1+1),C40*(perc_niv_VII/1+1))))))),0)</f>
        <v>0</v>
      </c>
      <c r="D41" s="47">
        <f t="shared" si="126"/>
        <v>0</v>
      </c>
      <c r="E41" s="47">
        <f t="shared" si="127"/>
        <v>0</v>
      </c>
      <c r="F41" s="47">
        <f t="shared" si="128"/>
        <v>0</v>
      </c>
      <c r="G41" s="47">
        <f t="shared" si="129"/>
        <v>0</v>
      </c>
      <c r="H41" s="47">
        <f t="shared" si="130"/>
        <v>0</v>
      </c>
      <c r="I41" s="47">
        <f t="shared" si="131"/>
        <v>0</v>
      </c>
      <c r="J41" s="47">
        <f t="shared" si="132"/>
        <v>0</v>
      </c>
      <c r="K41" s="47">
        <f t="shared" si="133"/>
        <v>0</v>
      </c>
      <c r="L41" s="47">
        <f t="shared" si="134"/>
        <v>0</v>
      </c>
      <c r="M41" s="47">
        <f t="shared" si="135"/>
        <v>0</v>
      </c>
      <c r="N41" s="47">
        <f t="shared" si="136"/>
        <v>0</v>
      </c>
      <c r="O41" s="47">
        <f t="shared" si="137"/>
        <v>0</v>
      </c>
      <c r="P41" s="47">
        <f t="shared" si="138"/>
        <v>0</v>
      </c>
      <c r="Q41" s="47">
        <f t="shared" si="139"/>
        <v>0</v>
      </c>
      <c r="R41" s="47">
        <f t="shared" si="140"/>
        <v>0</v>
      </c>
      <c r="S41" s="47">
        <f t="shared" si="141"/>
        <v>0</v>
      </c>
      <c r="T41" s="47">
        <f t="shared" si="142"/>
        <v>0</v>
      </c>
      <c r="U41" s="47">
        <f t="shared" si="143"/>
        <v>0</v>
      </c>
      <c r="V41" s="47">
        <f t="shared" si="144"/>
        <v>0</v>
      </c>
      <c r="W41" s="47">
        <f t="shared" si="145"/>
        <v>0</v>
      </c>
      <c r="X41" s="47">
        <f t="shared" si="146"/>
        <v>0</v>
      </c>
      <c r="Y41" s="47">
        <f t="shared" si="147"/>
        <v>0</v>
      </c>
      <c r="Z41" s="47">
        <f t="shared" si="148"/>
        <v>0</v>
      </c>
      <c r="AA41" s="47">
        <f t="shared" si="149"/>
        <v>0</v>
      </c>
      <c r="AB41" s="47">
        <f t="shared" si="150"/>
        <v>0</v>
      </c>
      <c r="AC41" s="47">
        <f t="shared" si="151"/>
        <v>0</v>
      </c>
      <c r="AD41" s="47">
        <f t="shared" si="152"/>
        <v>0</v>
      </c>
      <c r="AE41" s="47">
        <f t="shared" si="153"/>
        <v>0</v>
      </c>
      <c r="AF41" s="47">
        <f t="shared" si="154"/>
        <v>0</v>
      </c>
      <c r="AG41" s="47">
        <f t="shared" si="155"/>
        <v>0</v>
      </c>
      <c r="AH41" s="47">
        <f t="shared" si="156"/>
        <v>0</v>
      </c>
      <c r="AI41" s="47">
        <f t="shared" si="157"/>
        <v>0</v>
      </c>
      <c r="AJ41" s="47">
        <f t="shared" si="158"/>
        <v>0</v>
      </c>
      <c r="AK41" s="47">
        <f t="shared" si="159"/>
        <v>0</v>
      </c>
      <c r="AL41" s="47">
        <f t="shared" si="160"/>
        <v>0</v>
      </c>
      <c r="AM41" s="47">
        <f t="shared" si="161"/>
        <v>0</v>
      </c>
      <c r="AN41" s="47">
        <f t="shared" si="162"/>
        <v>0</v>
      </c>
      <c r="AO41" s="47">
        <f t="shared" si="163"/>
        <v>0</v>
      </c>
      <c r="AP41" s="47">
        <f t="shared" si="164"/>
        <v>0</v>
      </c>
    </row>
    <row r="42" spans="1:42" x14ac:dyDescent="0.25">
      <c r="A42" s="2"/>
      <c r="B42" s="87"/>
      <c r="C42" s="132" t="s">
        <v>53</v>
      </c>
      <c r="D42" s="132"/>
      <c r="E42" s="132"/>
      <c r="F42" s="132"/>
      <c r="G42" s="132"/>
      <c r="H42" s="88">
        <f>ch_5</f>
        <v>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71"/>
      <c r="X42" s="72"/>
    </row>
    <row r="43" spans="1:42" x14ac:dyDescent="0.25">
      <c r="B43" s="87" t="str">
        <f>IF(qtd_niveis&gt;0,"I","")</f>
        <v/>
      </c>
      <c r="C43" s="46">
        <f>IF(piso_prop="Sim",piso_ch1*H42/ch_1,piso_ch5)</f>
        <v>0</v>
      </c>
      <c r="D43" s="47">
        <f t="shared" ref="D43:D50" si="165">IF(qtd_classes&gt;1,IF(incide_classe="Classe Inicial",C43*(perc_classe_b/1+1),C43*(perc_classe_b/1+1)),0)</f>
        <v>0</v>
      </c>
      <c r="E43" s="47">
        <f t="shared" ref="E43:E50" si="166">IF(qtd_classes&gt;2,IF(incide_classe="Classe Inicial",C43*(perc_classe_c/1+1),D43*(perc_classe_c/1+1)),0)</f>
        <v>0</v>
      </c>
      <c r="F43" s="47">
        <f t="shared" ref="F43:F50" si="167">IF(qtd_classes&gt;3,IF(incide_classe="Classe Inicial",C43*(perc_classe_d/1+1),E43*(perc_classe_d/1+1)),0)</f>
        <v>0</v>
      </c>
      <c r="G43" s="47">
        <f t="shared" ref="G43:G50" si="168">IF(qtd_classes&gt;4,IF(incide_classe="Classe Inicial",C43*(perc_classe_e/1+1),F43*(perc_classe_e/1+1)),0)</f>
        <v>0</v>
      </c>
      <c r="H43" s="47">
        <f t="shared" ref="H43:H50" si="169">IF(qtd_classes&gt;5,IF(incide_classe="Classe Inicial",C43*(perc_classe_f/1+1),G43*(perc_classe_f/1+1)),0)</f>
        <v>0</v>
      </c>
      <c r="I43" s="47">
        <f t="shared" ref="I43:I50" si="170">IF(qtd_classes&gt;6,IF(incide_classe="Classe Inicial",C43*(perc_classe_g/1+1),H43*(perc_classe_g/1+1)),0)</f>
        <v>0</v>
      </c>
      <c r="J43" s="47">
        <f t="shared" ref="J43:J50" si="171">IF(qtd_classes&gt;7,IF(incide_classe="Classe Inicial",C43*(perc_classe_h/1+1),I43*(perc_classe_h/1+1)),0)</f>
        <v>0</v>
      </c>
      <c r="K43" s="47">
        <f t="shared" ref="K43:K50" si="172">IF(qtd_classes&gt;8,IF(incide_classe="Classe Inicial",C43*(perc_classe_i/1+1),J43*(perc_classe_i/1+1)),0)</f>
        <v>0</v>
      </c>
      <c r="L43" s="47">
        <f t="shared" ref="L43:L50" si="173">IF(qtd_classes&gt;9,IF(incide_classe="Classe Inicial",C43*(perc_classe_j/1+1),K43*(perc_classe_j/1+1)),0)</f>
        <v>0</v>
      </c>
      <c r="M43" s="47">
        <f t="shared" ref="M43:M50" si="174">IF(qtd_classes&gt;10,IF(incide_classe="Classe Inicial",C43*(perc_classe_k/1+1),L43*(perc_classe_k/1+1)),0)</f>
        <v>0</v>
      </c>
      <c r="N43" s="47">
        <f t="shared" ref="N43:N50" si="175">IF(qtd_classes&gt;11,IF(incide_classe="Classe Inicial",C43*(perc_classe_l/1+1),M43*(perc_classe_l/1+1)),0)</f>
        <v>0</v>
      </c>
      <c r="O43" s="47">
        <f t="shared" ref="O43:O50" si="176">IF(qtd_classes&gt;12,IF(incide_classe="Classe Inicial",C43*(perc_classe_m/1+1),N43*(perc_classe_m/1+1)),0)</f>
        <v>0</v>
      </c>
      <c r="P43" s="47">
        <f t="shared" ref="P43:P50" si="177">IF(qtd_classes&gt;13,IF(incide_classe="Classe Inicial",C43*(perc_classe_n/1+1),O43*(perc_classe_n/1+1)),0)</f>
        <v>0</v>
      </c>
      <c r="Q43" s="47">
        <f t="shared" ref="Q43:Q50" si="178">IF(qtd_classes&gt;14,IF(incide_classe="Classe Inicial",C43*(perc_classe_o/1+1),P43*(perc_classe_o/1+1)),0)</f>
        <v>0</v>
      </c>
      <c r="R43" s="47">
        <f t="shared" ref="R43:R50" si="179">IF(qtd_classes&gt;15,IF(incide_classe="Classe Inicial",C43*(perc_classe_p/1+1),Q43*(perc_classe_p/1+1)),0)</f>
        <v>0</v>
      </c>
      <c r="S43" s="47">
        <f t="shared" ref="S43:S50" si="180">IF(qtd_classes&gt;16,IF(incide_classe="Classe Inicial",C43*(perc_classe_q/1+1),R43*(perc_classe_q/1+1)),0)</f>
        <v>0</v>
      </c>
      <c r="T43" s="47">
        <f t="shared" ref="T43:T50" si="181">IF(qtd_classes&gt;17,IF(incide_classe="Classe Inicial",C43*(perc_classe_r/1+1),S43*(perc_classe_r/1+1)),0)</f>
        <v>0</v>
      </c>
      <c r="U43" s="47">
        <f t="shared" ref="U43:U50" si="182">IF(qtd_classes&gt;18,IF(incide_classe="Classe Inicial",C43*(perc_classe_s/1+1),T43*(perc_classe_s/1+1)),0)</f>
        <v>0</v>
      </c>
      <c r="V43" s="47">
        <f t="shared" ref="V43:V50" si="183">IF(qtd_classes&gt;19,IF(incide_classe="Classe Inicial",C43*(perc_classe_t/1+1),U43*(perc_classe_t/1+1)),0)</f>
        <v>0</v>
      </c>
      <c r="W43" s="47">
        <f t="shared" ref="W43:W50" si="184">IF(qtd_classes&gt;20,IF(incide_classe="Classe Inicial",C43*(perc_classe_u/1+1),V43*(perc_classe_u/1+1)),0)</f>
        <v>0</v>
      </c>
      <c r="X43" s="47">
        <f t="shared" ref="X43:X50" si="185">IF(qtd_classes&gt;21,IF(incide_classe="Classe Inicial",C43*(perc_classe_v/1+1),W43*(perc_classe_v/1+1)),0)</f>
        <v>0</v>
      </c>
      <c r="Y43" s="47">
        <f t="shared" ref="Y43:Y50" si="186">IF(qtd_classes&gt;22,IF(incide_classe="Classe Inicial",C43*(perc_classe_w/1+1),X43*(perc_classe_w/1+1)),0)</f>
        <v>0</v>
      </c>
      <c r="Z43" s="47">
        <f t="shared" ref="Z43:Z50" si="187">IF(qtd_classes&gt;23,IF(incide_classe="Classe Inicial",C43*(perc_classe_x/1+1),Y43*(perc_classe_x/1+1)),0)</f>
        <v>0</v>
      </c>
      <c r="AA43" s="47">
        <f t="shared" ref="AA43:AA50" si="188">IF(qtd_classes&gt;24,IF(incide_classe="Classe Inicial",C43*(perc_classe_y/1+1),Z43*(perc_classe_y/1+1)),0)</f>
        <v>0</v>
      </c>
      <c r="AB43" s="47">
        <f t="shared" ref="AB43:AB50" si="189">IF(qtd_classes&gt;25,IF(incide_classe="Classe Inicial",C43*(perc_classe_z/1+1),AA43*(perc_classe_z/1+1)),0)</f>
        <v>0</v>
      </c>
      <c r="AC43" s="47">
        <f t="shared" ref="AC43:AC50" si="190">IF(qtd_classes&gt;26,IF(incide_classe="Classe Inicial",C43*(perc_classe_aa/1+1),AB43*(perc_classe_aa/1+1)),0)</f>
        <v>0</v>
      </c>
      <c r="AD43" s="47">
        <f t="shared" ref="AD43:AD50" si="191">IF(qtd_classes&gt;27,IF(incide_classe="Classe Inicial",C43*(perc_classe_ab/1+1),AC43*(perc_classe_ab/1+1)),0)</f>
        <v>0</v>
      </c>
      <c r="AE43" s="47">
        <f t="shared" ref="AE43:AE50" si="192">IF(qtd_classes&gt;28,IF(incide_classe="Classe Inicial",C43*(perc_classe_ac/1+1),AD43*(perc_classe_ac/1+1)),0)</f>
        <v>0</v>
      </c>
      <c r="AF43" s="47">
        <f t="shared" ref="AF43:AF50" si="193">IF(qtd_classes&gt;29,IF(incide_classe="Classe Inicial",C43*(perc_classe_ad/1+1),AE43*(perc_classe_ad/1+1)),0)</f>
        <v>0</v>
      </c>
      <c r="AG43" s="47">
        <f t="shared" ref="AG43:AG50" si="194">IF(qtd_classes&gt;30,IF(incide_classe="Classe Inicial",C43*(perc_classe_ae/1+1),AF43*(perc_classe_ae/1+1)),0)</f>
        <v>0</v>
      </c>
      <c r="AH43" s="47">
        <f t="shared" ref="AH43:AH50" si="195">IF(qtd_classes&gt;31,IF(incide_classe="Classe Inicial",C43*(perc_classe_af/1+1),AG43*(perc_classe_af/1+1)),0)</f>
        <v>0</v>
      </c>
      <c r="AI43" s="47">
        <f t="shared" ref="AI43:AI50" si="196">IF(qtd_classes&gt;32,IF(incide_classe="Classe Inicial",C43*(perc_classe_ag/1+1),AH43*(perc_classe_ag/1+1)),0)</f>
        <v>0</v>
      </c>
      <c r="AJ43" s="47">
        <f t="shared" ref="AJ43:AJ50" si="197">IF(qtd_classes&gt;33,IF(incide_classe="Classe Inicial",C43*(perc_classe_ah/1+1),AI43*(perc_classe_ah/1+1)),0)</f>
        <v>0</v>
      </c>
      <c r="AK43" s="47">
        <f t="shared" ref="AK43:AK50" si="198">IF(qtd_classes&gt;34,IF(incide_classe="Classe Inicial",C43*(perc_classe_ai/1+1),AJ43*(perc_classe_ai/1+1)),0)</f>
        <v>0</v>
      </c>
      <c r="AL43" s="47">
        <f t="shared" ref="AL43:AL50" si="199">IF(qtd_classes&gt;35,IF(incide_classe="Classe Inicial",C43*(perc_classe_aj/1+1),AK43*(perc_classe_aj/1+1)),0)</f>
        <v>0</v>
      </c>
      <c r="AM43" s="47">
        <f t="shared" ref="AM43:AM50" si="200">IF(qtd_classes&gt;36,IF(incide_classe="Classe Inicial",C43*(perc_classe_ak/1+1),AL43*(perc_classe_ak/1+1)),0)</f>
        <v>0</v>
      </c>
      <c r="AN43" s="47">
        <f t="shared" ref="AN43:AN50" si="201">IF(qtd_classes&gt;37,IF(incide_classe="Classe Inicial",C43*(perc_classe_al/1+1),AM43*(perc_classe_al/1+1)),0)</f>
        <v>0</v>
      </c>
      <c r="AO43" s="47">
        <f t="shared" ref="AO43:AO50" si="202">IF(qtd_classes&gt;38,IF(incide_classe="Classe Inicial",C43*(perc_classe_am/1+1),AN43*(perc_classe_am/1+1)),0)</f>
        <v>0</v>
      </c>
      <c r="AP43" s="47">
        <f t="shared" ref="AP43:AP50" si="203">IF(qtd_classes&gt;39,IF(incide_classe="Classe Inicial",C43*(perc_classe_an/1+1),AO43*(perc_classe_an/1+1)),0)</f>
        <v>0</v>
      </c>
    </row>
    <row r="44" spans="1:42" x14ac:dyDescent="0.25">
      <c r="B44" s="87" t="str">
        <f>IF(qtd_niveis&gt;1,"II","")</f>
        <v/>
      </c>
      <c r="C44" s="66">
        <f>IF(qtd_niveis&gt;1,IF(NI="I",C43*(perc_niv_I/1+1),C43*(perc_niv_I/1+1)),0)</f>
        <v>0</v>
      </c>
      <c r="D44" s="47">
        <f t="shared" si="165"/>
        <v>0</v>
      </c>
      <c r="E44" s="47">
        <f t="shared" si="166"/>
        <v>0</v>
      </c>
      <c r="F44" s="47">
        <f t="shared" si="167"/>
        <v>0</v>
      </c>
      <c r="G44" s="47">
        <f t="shared" si="168"/>
        <v>0</v>
      </c>
      <c r="H44" s="47">
        <f t="shared" si="169"/>
        <v>0</v>
      </c>
      <c r="I44" s="47">
        <f t="shared" si="170"/>
        <v>0</v>
      </c>
      <c r="J44" s="47">
        <f t="shared" si="171"/>
        <v>0</v>
      </c>
      <c r="K44" s="47">
        <f t="shared" si="172"/>
        <v>0</v>
      </c>
      <c r="L44" s="47">
        <f t="shared" si="173"/>
        <v>0</v>
      </c>
      <c r="M44" s="47">
        <f t="shared" si="174"/>
        <v>0</v>
      </c>
      <c r="N44" s="47">
        <f t="shared" si="175"/>
        <v>0</v>
      </c>
      <c r="O44" s="47">
        <f t="shared" si="176"/>
        <v>0</v>
      </c>
      <c r="P44" s="47">
        <f t="shared" si="177"/>
        <v>0</v>
      </c>
      <c r="Q44" s="47">
        <f t="shared" si="178"/>
        <v>0</v>
      </c>
      <c r="R44" s="47">
        <f t="shared" si="179"/>
        <v>0</v>
      </c>
      <c r="S44" s="47">
        <f t="shared" si="180"/>
        <v>0</v>
      </c>
      <c r="T44" s="47">
        <f t="shared" si="181"/>
        <v>0</v>
      </c>
      <c r="U44" s="47">
        <f t="shared" si="182"/>
        <v>0</v>
      </c>
      <c r="V44" s="47">
        <f t="shared" si="183"/>
        <v>0</v>
      </c>
      <c r="W44" s="47">
        <f t="shared" si="184"/>
        <v>0</v>
      </c>
      <c r="X44" s="47">
        <f t="shared" si="185"/>
        <v>0</v>
      </c>
      <c r="Y44" s="47">
        <f t="shared" si="186"/>
        <v>0</v>
      </c>
      <c r="Z44" s="47">
        <f t="shared" si="187"/>
        <v>0</v>
      </c>
      <c r="AA44" s="47">
        <f t="shared" si="188"/>
        <v>0</v>
      </c>
      <c r="AB44" s="47">
        <f t="shared" si="189"/>
        <v>0</v>
      </c>
      <c r="AC44" s="47">
        <f t="shared" si="190"/>
        <v>0</v>
      </c>
      <c r="AD44" s="47">
        <f t="shared" si="191"/>
        <v>0</v>
      </c>
      <c r="AE44" s="47">
        <f t="shared" si="192"/>
        <v>0</v>
      </c>
      <c r="AF44" s="47">
        <f t="shared" si="193"/>
        <v>0</v>
      </c>
      <c r="AG44" s="47">
        <f t="shared" si="194"/>
        <v>0</v>
      </c>
      <c r="AH44" s="47">
        <f t="shared" si="195"/>
        <v>0</v>
      </c>
      <c r="AI44" s="47">
        <f t="shared" si="196"/>
        <v>0</v>
      </c>
      <c r="AJ44" s="47">
        <f t="shared" si="197"/>
        <v>0</v>
      </c>
      <c r="AK44" s="47">
        <f t="shared" si="198"/>
        <v>0</v>
      </c>
      <c r="AL44" s="47">
        <f t="shared" si="199"/>
        <v>0</v>
      </c>
      <c r="AM44" s="47">
        <f t="shared" si="200"/>
        <v>0</v>
      </c>
      <c r="AN44" s="47">
        <f t="shared" si="201"/>
        <v>0</v>
      </c>
      <c r="AO44" s="47">
        <f t="shared" si="202"/>
        <v>0</v>
      </c>
      <c r="AP44" s="47">
        <f t="shared" si="203"/>
        <v>0</v>
      </c>
    </row>
    <row r="45" spans="1:42" x14ac:dyDescent="0.25">
      <c r="B45" s="87" t="str">
        <f>IF(qtd_niveis&gt;2,"III","")</f>
        <v/>
      </c>
      <c r="C45" s="46">
        <f>IF(qtd_niveis&gt;2,IF(NII="I",C43*(perc_niv_II/1+1),C44*(perc_niv_II/1+1)),0)</f>
        <v>0</v>
      </c>
      <c r="D45" s="47">
        <f>IF(qtd_classes&gt;1,IF(incide_classe="Classe Inicial",C45*(perc_classe_b/1+1),C45*(perc_classe_b/1+1)),0)</f>
        <v>0</v>
      </c>
      <c r="E45" s="47">
        <f t="shared" si="166"/>
        <v>0</v>
      </c>
      <c r="F45" s="47">
        <f t="shared" si="167"/>
        <v>0</v>
      </c>
      <c r="G45" s="47">
        <f t="shared" si="168"/>
        <v>0</v>
      </c>
      <c r="H45" s="47">
        <f t="shared" si="169"/>
        <v>0</v>
      </c>
      <c r="I45" s="47">
        <f t="shared" si="170"/>
        <v>0</v>
      </c>
      <c r="J45" s="47">
        <f t="shared" si="171"/>
        <v>0</v>
      </c>
      <c r="K45" s="47">
        <f t="shared" si="172"/>
        <v>0</v>
      </c>
      <c r="L45" s="47">
        <f t="shared" si="173"/>
        <v>0</v>
      </c>
      <c r="M45" s="47">
        <f t="shared" si="174"/>
        <v>0</v>
      </c>
      <c r="N45" s="47">
        <f t="shared" si="175"/>
        <v>0</v>
      </c>
      <c r="O45" s="47">
        <f t="shared" si="176"/>
        <v>0</v>
      </c>
      <c r="P45" s="47">
        <f t="shared" si="177"/>
        <v>0</v>
      </c>
      <c r="Q45" s="47">
        <f t="shared" si="178"/>
        <v>0</v>
      </c>
      <c r="R45" s="47">
        <f t="shared" si="179"/>
        <v>0</v>
      </c>
      <c r="S45" s="47">
        <f t="shared" si="180"/>
        <v>0</v>
      </c>
      <c r="T45" s="47">
        <f t="shared" si="181"/>
        <v>0</v>
      </c>
      <c r="U45" s="47">
        <f t="shared" si="182"/>
        <v>0</v>
      </c>
      <c r="V45" s="47">
        <f t="shared" si="183"/>
        <v>0</v>
      </c>
      <c r="W45" s="47">
        <f t="shared" si="184"/>
        <v>0</v>
      </c>
      <c r="X45" s="47">
        <f t="shared" si="185"/>
        <v>0</v>
      </c>
      <c r="Y45" s="47">
        <f t="shared" si="186"/>
        <v>0</v>
      </c>
      <c r="Z45" s="47">
        <f t="shared" si="187"/>
        <v>0</v>
      </c>
      <c r="AA45" s="47">
        <f t="shared" si="188"/>
        <v>0</v>
      </c>
      <c r="AB45" s="47">
        <f t="shared" si="189"/>
        <v>0</v>
      </c>
      <c r="AC45" s="47">
        <f t="shared" si="190"/>
        <v>0</v>
      </c>
      <c r="AD45" s="47">
        <f t="shared" si="191"/>
        <v>0</v>
      </c>
      <c r="AE45" s="47">
        <f t="shared" si="192"/>
        <v>0</v>
      </c>
      <c r="AF45" s="47">
        <f t="shared" si="193"/>
        <v>0</v>
      </c>
      <c r="AG45" s="47">
        <f t="shared" si="194"/>
        <v>0</v>
      </c>
      <c r="AH45" s="47">
        <f t="shared" si="195"/>
        <v>0</v>
      </c>
      <c r="AI45" s="47">
        <f t="shared" si="196"/>
        <v>0</v>
      </c>
      <c r="AJ45" s="47">
        <f t="shared" si="197"/>
        <v>0</v>
      </c>
      <c r="AK45" s="47">
        <f t="shared" si="198"/>
        <v>0</v>
      </c>
      <c r="AL45" s="47">
        <f t="shared" si="199"/>
        <v>0</v>
      </c>
      <c r="AM45" s="47">
        <f t="shared" si="200"/>
        <v>0</v>
      </c>
      <c r="AN45" s="47">
        <f t="shared" si="201"/>
        <v>0</v>
      </c>
      <c r="AO45" s="47">
        <f t="shared" si="202"/>
        <v>0</v>
      </c>
      <c r="AP45" s="47">
        <f t="shared" si="203"/>
        <v>0</v>
      </c>
    </row>
    <row r="46" spans="1:42" x14ac:dyDescent="0.25">
      <c r="B46" s="87" t="str">
        <f>IF(qtd_niveis&gt;3,"IV","")</f>
        <v/>
      </c>
      <c r="C46" s="66">
        <f>IF(qtd_niveis&gt;3,IF(NIII="I",C43*(perc_niv_III/1+1),IF(NIII="II",C44*(perc_niv_III/1+1),C45*(perc_niv_III/1+1))),0)</f>
        <v>0</v>
      </c>
      <c r="D46" s="47">
        <f t="shared" si="165"/>
        <v>0</v>
      </c>
      <c r="E46" s="47">
        <f t="shared" si="166"/>
        <v>0</v>
      </c>
      <c r="F46" s="47">
        <f t="shared" si="167"/>
        <v>0</v>
      </c>
      <c r="G46" s="47">
        <f t="shared" si="168"/>
        <v>0</v>
      </c>
      <c r="H46" s="47">
        <f t="shared" si="169"/>
        <v>0</v>
      </c>
      <c r="I46" s="47">
        <f t="shared" si="170"/>
        <v>0</v>
      </c>
      <c r="J46" s="47">
        <f t="shared" si="171"/>
        <v>0</v>
      </c>
      <c r="K46" s="47">
        <f t="shared" si="172"/>
        <v>0</v>
      </c>
      <c r="L46" s="47">
        <f t="shared" si="173"/>
        <v>0</v>
      </c>
      <c r="M46" s="47">
        <f t="shared" si="174"/>
        <v>0</v>
      </c>
      <c r="N46" s="47">
        <f t="shared" si="175"/>
        <v>0</v>
      </c>
      <c r="O46" s="47">
        <f t="shared" si="176"/>
        <v>0</v>
      </c>
      <c r="P46" s="47">
        <f t="shared" si="177"/>
        <v>0</v>
      </c>
      <c r="Q46" s="47">
        <f t="shared" si="178"/>
        <v>0</v>
      </c>
      <c r="R46" s="47">
        <f t="shared" si="179"/>
        <v>0</v>
      </c>
      <c r="S46" s="47">
        <f t="shared" si="180"/>
        <v>0</v>
      </c>
      <c r="T46" s="47">
        <f t="shared" si="181"/>
        <v>0</v>
      </c>
      <c r="U46" s="47">
        <f t="shared" si="182"/>
        <v>0</v>
      </c>
      <c r="V46" s="47">
        <f t="shared" si="183"/>
        <v>0</v>
      </c>
      <c r="W46" s="47">
        <f t="shared" si="184"/>
        <v>0</v>
      </c>
      <c r="X46" s="47">
        <f t="shared" si="185"/>
        <v>0</v>
      </c>
      <c r="Y46" s="47">
        <f t="shared" si="186"/>
        <v>0</v>
      </c>
      <c r="Z46" s="47">
        <f t="shared" si="187"/>
        <v>0</v>
      </c>
      <c r="AA46" s="47">
        <f t="shared" si="188"/>
        <v>0</v>
      </c>
      <c r="AB46" s="47">
        <f t="shared" si="189"/>
        <v>0</v>
      </c>
      <c r="AC46" s="47">
        <f t="shared" si="190"/>
        <v>0</v>
      </c>
      <c r="AD46" s="47">
        <f t="shared" si="191"/>
        <v>0</v>
      </c>
      <c r="AE46" s="47">
        <f t="shared" si="192"/>
        <v>0</v>
      </c>
      <c r="AF46" s="47">
        <f t="shared" si="193"/>
        <v>0</v>
      </c>
      <c r="AG46" s="47">
        <f t="shared" si="194"/>
        <v>0</v>
      </c>
      <c r="AH46" s="47">
        <f t="shared" si="195"/>
        <v>0</v>
      </c>
      <c r="AI46" s="47">
        <f t="shared" si="196"/>
        <v>0</v>
      </c>
      <c r="AJ46" s="47">
        <f t="shared" si="197"/>
        <v>0</v>
      </c>
      <c r="AK46" s="47">
        <f t="shared" si="198"/>
        <v>0</v>
      </c>
      <c r="AL46" s="47">
        <f t="shared" si="199"/>
        <v>0</v>
      </c>
      <c r="AM46" s="47">
        <f t="shared" si="200"/>
        <v>0</v>
      </c>
      <c r="AN46" s="47">
        <f t="shared" si="201"/>
        <v>0</v>
      </c>
      <c r="AO46" s="47">
        <f t="shared" si="202"/>
        <v>0</v>
      </c>
      <c r="AP46" s="47">
        <f t="shared" si="203"/>
        <v>0</v>
      </c>
    </row>
    <row r="47" spans="1:42" x14ac:dyDescent="0.25">
      <c r="B47" s="87" t="str">
        <f>IF(qtd_niveis&gt;4,"V","")</f>
        <v/>
      </c>
      <c r="C47" s="46">
        <f>IF(qtd_niveis&gt;4,IF(NIV="I",C43*(perc_niv_IV/1+1),IF(NIV="II",C44*(perc_niv_IV/1+1),IF(NIV="III",C45*(perc_niv_IV/1+1),C46*(perc_niv_IV/1+1)))),0)</f>
        <v>0</v>
      </c>
      <c r="D47" s="47">
        <f t="shared" si="165"/>
        <v>0</v>
      </c>
      <c r="E47" s="47">
        <f t="shared" si="166"/>
        <v>0</v>
      </c>
      <c r="F47" s="47">
        <f t="shared" si="167"/>
        <v>0</v>
      </c>
      <c r="G47" s="47">
        <f t="shared" si="168"/>
        <v>0</v>
      </c>
      <c r="H47" s="47">
        <f t="shared" si="169"/>
        <v>0</v>
      </c>
      <c r="I47" s="47">
        <f t="shared" si="170"/>
        <v>0</v>
      </c>
      <c r="J47" s="47">
        <f t="shared" si="171"/>
        <v>0</v>
      </c>
      <c r="K47" s="47">
        <f t="shared" si="172"/>
        <v>0</v>
      </c>
      <c r="L47" s="47">
        <f t="shared" si="173"/>
        <v>0</v>
      </c>
      <c r="M47" s="47">
        <f t="shared" si="174"/>
        <v>0</v>
      </c>
      <c r="N47" s="47">
        <f t="shared" si="175"/>
        <v>0</v>
      </c>
      <c r="O47" s="47">
        <f t="shared" si="176"/>
        <v>0</v>
      </c>
      <c r="P47" s="47">
        <f t="shared" si="177"/>
        <v>0</v>
      </c>
      <c r="Q47" s="47">
        <f t="shared" si="178"/>
        <v>0</v>
      </c>
      <c r="R47" s="47">
        <f t="shared" si="179"/>
        <v>0</v>
      </c>
      <c r="S47" s="47">
        <f t="shared" si="180"/>
        <v>0</v>
      </c>
      <c r="T47" s="47">
        <f t="shared" si="181"/>
        <v>0</v>
      </c>
      <c r="U47" s="47">
        <f t="shared" si="182"/>
        <v>0</v>
      </c>
      <c r="V47" s="47">
        <f t="shared" si="183"/>
        <v>0</v>
      </c>
      <c r="W47" s="47">
        <f t="shared" si="184"/>
        <v>0</v>
      </c>
      <c r="X47" s="47">
        <f t="shared" si="185"/>
        <v>0</v>
      </c>
      <c r="Y47" s="47">
        <f t="shared" si="186"/>
        <v>0</v>
      </c>
      <c r="Z47" s="47">
        <f t="shared" si="187"/>
        <v>0</v>
      </c>
      <c r="AA47" s="47">
        <f t="shared" si="188"/>
        <v>0</v>
      </c>
      <c r="AB47" s="47">
        <f t="shared" si="189"/>
        <v>0</v>
      </c>
      <c r="AC47" s="47">
        <f t="shared" si="190"/>
        <v>0</v>
      </c>
      <c r="AD47" s="47">
        <f t="shared" si="191"/>
        <v>0</v>
      </c>
      <c r="AE47" s="47">
        <f t="shared" si="192"/>
        <v>0</v>
      </c>
      <c r="AF47" s="47">
        <f t="shared" si="193"/>
        <v>0</v>
      </c>
      <c r="AG47" s="47">
        <f t="shared" si="194"/>
        <v>0</v>
      </c>
      <c r="AH47" s="47">
        <f t="shared" si="195"/>
        <v>0</v>
      </c>
      <c r="AI47" s="47">
        <f t="shared" si="196"/>
        <v>0</v>
      </c>
      <c r="AJ47" s="47">
        <f t="shared" si="197"/>
        <v>0</v>
      </c>
      <c r="AK47" s="47">
        <f t="shared" si="198"/>
        <v>0</v>
      </c>
      <c r="AL47" s="47">
        <f t="shared" si="199"/>
        <v>0</v>
      </c>
      <c r="AM47" s="47">
        <f t="shared" si="200"/>
        <v>0</v>
      </c>
      <c r="AN47" s="47">
        <f t="shared" si="201"/>
        <v>0</v>
      </c>
      <c r="AO47" s="47">
        <f t="shared" si="202"/>
        <v>0</v>
      </c>
      <c r="AP47" s="47">
        <f t="shared" si="203"/>
        <v>0</v>
      </c>
    </row>
    <row r="48" spans="1:42" x14ac:dyDescent="0.25">
      <c r="B48" s="87" t="str">
        <f>IF(qtd_niveis&gt;5,"VI","")</f>
        <v/>
      </c>
      <c r="C48" s="66">
        <f>IF(qtd_niveis&gt;5,IF(NV="I",C43*(perc_niv_V/1+1),IF(NV="II",C44*(perc_niv_V/1+1),IF(NV="III",C45*(perc_niv_V/1+1),IF(NV="IV",C46*(perc_niv_V/1+1),C47*(perc_niv_V/1+1))))),0)</f>
        <v>0</v>
      </c>
      <c r="D48" s="47">
        <f t="shared" si="165"/>
        <v>0</v>
      </c>
      <c r="E48" s="47">
        <f t="shared" si="166"/>
        <v>0</v>
      </c>
      <c r="F48" s="47">
        <f t="shared" si="167"/>
        <v>0</v>
      </c>
      <c r="G48" s="47">
        <f t="shared" si="168"/>
        <v>0</v>
      </c>
      <c r="H48" s="47">
        <f t="shared" si="169"/>
        <v>0</v>
      </c>
      <c r="I48" s="47">
        <f t="shared" si="170"/>
        <v>0</v>
      </c>
      <c r="J48" s="47">
        <f t="shared" si="171"/>
        <v>0</v>
      </c>
      <c r="K48" s="47">
        <f t="shared" si="172"/>
        <v>0</v>
      </c>
      <c r="L48" s="47">
        <f t="shared" si="173"/>
        <v>0</v>
      </c>
      <c r="M48" s="47">
        <f t="shared" si="174"/>
        <v>0</v>
      </c>
      <c r="N48" s="47">
        <f t="shared" si="175"/>
        <v>0</v>
      </c>
      <c r="O48" s="47">
        <f t="shared" si="176"/>
        <v>0</v>
      </c>
      <c r="P48" s="47">
        <f t="shared" si="177"/>
        <v>0</v>
      </c>
      <c r="Q48" s="47">
        <f t="shared" si="178"/>
        <v>0</v>
      </c>
      <c r="R48" s="47">
        <f t="shared" si="179"/>
        <v>0</v>
      </c>
      <c r="S48" s="47">
        <f t="shared" si="180"/>
        <v>0</v>
      </c>
      <c r="T48" s="47">
        <f t="shared" si="181"/>
        <v>0</v>
      </c>
      <c r="U48" s="47">
        <f t="shared" si="182"/>
        <v>0</v>
      </c>
      <c r="V48" s="47">
        <f t="shared" si="183"/>
        <v>0</v>
      </c>
      <c r="W48" s="47">
        <f t="shared" si="184"/>
        <v>0</v>
      </c>
      <c r="X48" s="47">
        <f t="shared" si="185"/>
        <v>0</v>
      </c>
      <c r="Y48" s="47">
        <f t="shared" si="186"/>
        <v>0</v>
      </c>
      <c r="Z48" s="47">
        <f t="shared" si="187"/>
        <v>0</v>
      </c>
      <c r="AA48" s="47">
        <f t="shared" si="188"/>
        <v>0</v>
      </c>
      <c r="AB48" s="47">
        <f t="shared" si="189"/>
        <v>0</v>
      </c>
      <c r="AC48" s="47">
        <f t="shared" si="190"/>
        <v>0</v>
      </c>
      <c r="AD48" s="47">
        <f t="shared" si="191"/>
        <v>0</v>
      </c>
      <c r="AE48" s="47">
        <f t="shared" si="192"/>
        <v>0</v>
      </c>
      <c r="AF48" s="47">
        <f t="shared" si="193"/>
        <v>0</v>
      </c>
      <c r="AG48" s="47">
        <f t="shared" si="194"/>
        <v>0</v>
      </c>
      <c r="AH48" s="47">
        <f t="shared" si="195"/>
        <v>0</v>
      </c>
      <c r="AI48" s="47">
        <f t="shared" si="196"/>
        <v>0</v>
      </c>
      <c r="AJ48" s="47">
        <f t="shared" si="197"/>
        <v>0</v>
      </c>
      <c r="AK48" s="47">
        <f t="shared" si="198"/>
        <v>0</v>
      </c>
      <c r="AL48" s="47">
        <f t="shared" si="199"/>
        <v>0</v>
      </c>
      <c r="AM48" s="47">
        <f t="shared" si="200"/>
        <v>0</v>
      </c>
      <c r="AN48" s="47">
        <f t="shared" si="201"/>
        <v>0</v>
      </c>
      <c r="AO48" s="47">
        <f t="shared" si="202"/>
        <v>0</v>
      </c>
      <c r="AP48" s="47">
        <f t="shared" si="203"/>
        <v>0</v>
      </c>
    </row>
    <row r="49" spans="1:42" x14ac:dyDescent="0.25">
      <c r="B49" s="87" t="str">
        <f>IF(qtd_niveis&gt;6,"VII","")</f>
        <v/>
      </c>
      <c r="C49" s="66">
        <f>IF(qtd_niveis&gt;6,IF(NVI="I",C43*(perc_niv_VI/1+1),IF(NVI="II",C44*(perc_niv_VI/1+1),IF(NVI="III",C45*(perc_niv_VI/1+1),IF(NVI="IV",C46*(perc_niv_VI/1+1),IF(NVI="V",C47*(perc_niv_VI/1+1),C48*(perc_niv_VI/1+1)))))),0)</f>
        <v>0</v>
      </c>
      <c r="D49" s="47">
        <f t="shared" si="165"/>
        <v>0</v>
      </c>
      <c r="E49" s="47">
        <f t="shared" si="166"/>
        <v>0</v>
      </c>
      <c r="F49" s="47">
        <f t="shared" si="167"/>
        <v>0</v>
      </c>
      <c r="G49" s="47">
        <f t="shared" si="168"/>
        <v>0</v>
      </c>
      <c r="H49" s="47">
        <f t="shared" si="169"/>
        <v>0</v>
      </c>
      <c r="I49" s="47">
        <f t="shared" si="170"/>
        <v>0</v>
      </c>
      <c r="J49" s="47">
        <f t="shared" si="171"/>
        <v>0</v>
      </c>
      <c r="K49" s="47">
        <f t="shared" si="172"/>
        <v>0</v>
      </c>
      <c r="L49" s="47">
        <f t="shared" si="173"/>
        <v>0</v>
      </c>
      <c r="M49" s="47">
        <f t="shared" si="174"/>
        <v>0</v>
      </c>
      <c r="N49" s="47">
        <f t="shared" si="175"/>
        <v>0</v>
      </c>
      <c r="O49" s="47">
        <f t="shared" si="176"/>
        <v>0</v>
      </c>
      <c r="P49" s="47">
        <f t="shared" si="177"/>
        <v>0</v>
      </c>
      <c r="Q49" s="47">
        <f t="shared" si="178"/>
        <v>0</v>
      </c>
      <c r="R49" s="47">
        <f t="shared" si="179"/>
        <v>0</v>
      </c>
      <c r="S49" s="47">
        <f t="shared" si="180"/>
        <v>0</v>
      </c>
      <c r="T49" s="47">
        <f t="shared" si="181"/>
        <v>0</v>
      </c>
      <c r="U49" s="47">
        <f t="shared" si="182"/>
        <v>0</v>
      </c>
      <c r="V49" s="47">
        <f t="shared" si="183"/>
        <v>0</v>
      </c>
      <c r="W49" s="47">
        <f t="shared" si="184"/>
        <v>0</v>
      </c>
      <c r="X49" s="47">
        <f t="shared" si="185"/>
        <v>0</v>
      </c>
      <c r="Y49" s="47">
        <f t="shared" si="186"/>
        <v>0</v>
      </c>
      <c r="Z49" s="47">
        <f t="shared" si="187"/>
        <v>0</v>
      </c>
      <c r="AA49" s="47">
        <f t="shared" si="188"/>
        <v>0</v>
      </c>
      <c r="AB49" s="47">
        <f t="shared" si="189"/>
        <v>0</v>
      </c>
      <c r="AC49" s="47">
        <f t="shared" si="190"/>
        <v>0</v>
      </c>
      <c r="AD49" s="47">
        <f t="shared" si="191"/>
        <v>0</v>
      </c>
      <c r="AE49" s="47">
        <f t="shared" si="192"/>
        <v>0</v>
      </c>
      <c r="AF49" s="47">
        <f t="shared" si="193"/>
        <v>0</v>
      </c>
      <c r="AG49" s="47">
        <f t="shared" si="194"/>
        <v>0</v>
      </c>
      <c r="AH49" s="47">
        <f t="shared" si="195"/>
        <v>0</v>
      </c>
      <c r="AI49" s="47">
        <f t="shared" si="196"/>
        <v>0</v>
      </c>
      <c r="AJ49" s="47">
        <f t="shared" si="197"/>
        <v>0</v>
      </c>
      <c r="AK49" s="47">
        <f t="shared" si="198"/>
        <v>0</v>
      </c>
      <c r="AL49" s="47">
        <f t="shared" si="199"/>
        <v>0</v>
      </c>
      <c r="AM49" s="47">
        <f t="shared" si="200"/>
        <v>0</v>
      </c>
      <c r="AN49" s="47">
        <f t="shared" si="201"/>
        <v>0</v>
      </c>
      <c r="AO49" s="47">
        <f t="shared" si="202"/>
        <v>0</v>
      </c>
      <c r="AP49" s="47">
        <f t="shared" si="203"/>
        <v>0</v>
      </c>
    </row>
    <row r="50" spans="1:42" x14ac:dyDescent="0.25">
      <c r="B50" s="87" t="str">
        <f>IF(qtd_niveis&gt;7,"VIII","")</f>
        <v/>
      </c>
      <c r="C50" s="66">
        <f>IF(qtd_niveis&gt;7,IF(NVII="I",C43*(perc_niv_VII/1+1),IF(NVII="II",C44*(perc_niv_VII/1+1),IF(NVII="III",C45*(perc_niv_VII/1+1),IF(NVII="IV",C46*(perc_niv_VII/1+1),IF(NVII="V",C47*(perc_niv_VII/1+1),IF(NVII="VI",C48*(perc_niv_VII/1+1),C49*(perc_niv_VII/1+1))))))),0)</f>
        <v>0</v>
      </c>
      <c r="D50" s="47">
        <f t="shared" si="165"/>
        <v>0</v>
      </c>
      <c r="E50" s="47">
        <f t="shared" si="166"/>
        <v>0</v>
      </c>
      <c r="F50" s="47">
        <f t="shared" si="167"/>
        <v>0</v>
      </c>
      <c r="G50" s="47">
        <f t="shared" si="168"/>
        <v>0</v>
      </c>
      <c r="H50" s="47">
        <f t="shared" si="169"/>
        <v>0</v>
      </c>
      <c r="I50" s="47">
        <f t="shared" si="170"/>
        <v>0</v>
      </c>
      <c r="J50" s="47">
        <f t="shared" si="171"/>
        <v>0</v>
      </c>
      <c r="K50" s="47">
        <f t="shared" si="172"/>
        <v>0</v>
      </c>
      <c r="L50" s="47">
        <f t="shared" si="173"/>
        <v>0</v>
      </c>
      <c r="M50" s="47">
        <f t="shared" si="174"/>
        <v>0</v>
      </c>
      <c r="N50" s="47">
        <f t="shared" si="175"/>
        <v>0</v>
      </c>
      <c r="O50" s="47">
        <f t="shared" si="176"/>
        <v>0</v>
      </c>
      <c r="P50" s="47">
        <f t="shared" si="177"/>
        <v>0</v>
      </c>
      <c r="Q50" s="47">
        <f t="shared" si="178"/>
        <v>0</v>
      </c>
      <c r="R50" s="47">
        <f t="shared" si="179"/>
        <v>0</v>
      </c>
      <c r="S50" s="47">
        <f t="shared" si="180"/>
        <v>0</v>
      </c>
      <c r="T50" s="47">
        <f t="shared" si="181"/>
        <v>0</v>
      </c>
      <c r="U50" s="47">
        <f t="shared" si="182"/>
        <v>0</v>
      </c>
      <c r="V50" s="47">
        <f t="shared" si="183"/>
        <v>0</v>
      </c>
      <c r="W50" s="47">
        <f t="shared" si="184"/>
        <v>0</v>
      </c>
      <c r="X50" s="47">
        <f t="shared" si="185"/>
        <v>0</v>
      </c>
      <c r="Y50" s="47">
        <f t="shared" si="186"/>
        <v>0</v>
      </c>
      <c r="Z50" s="47">
        <f t="shared" si="187"/>
        <v>0</v>
      </c>
      <c r="AA50" s="47">
        <f t="shared" si="188"/>
        <v>0</v>
      </c>
      <c r="AB50" s="47">
        <f t="shared" si="189"/>
        <v>0</v>
      </c>
      <c r="AC50" s="47">
        <f t="shared" si="190"/>
        <v>0</v>
      </c>
      <c r="AD50" s="47">
        <f t="shared" si="191"/>
        <v>0</v>
      </c>
      <c r="AE50" s="47">
        <f t="shared" si="192"/>
        <v>0</v>
      </c>
      <c r="AF50" s="47">
        <f t="shared" si="193"/>
        <v>0</v>
      </c>
      <c r="AG50" s="47">
        <f t="shared" si="194"/>
        <v>0</v>
      </c>
      <c r="AH50" s="47">
        <f t="shared" si="195"/>
        <v>0</v>
      </c>
      <c r="AI50" s="47">
        <f t="shared" si="196"/>
        <v>0</v>
      </c>
      <c r="AJ50" s="47">
        <f t="shared" si="197"/>
        <v>0</v>
      </c>
      <c r="AK50" s="47">
        <f t="shared" si="198"/>
        <v>0</v>
      </c>
      <c r="AL50" s="47">
        <f t="shared" si="199"/>
        <v>0</v>
      </c>
      <c r="AM50" s="47">
        <f t="shared" si="200"/>
        <v>0</v>
      </c>
      <c r="AN50" s="47">
        <f t="shared" si="201"/>
        <v>0</v>
      </c>
      <c r="AO50" s="47">
        <f t="shared" si="202"/>
        <v>0</v>
      </c>
      <c r="AP50" s="47">
        <f t="shared" si="203"/>
        <v>0</v>
      </c>
    </row>
    <row r="51" spans="1:42" x14ac:dyDescent="0.25">
      <c r="A51" s="2"/>
      <c r="B51" s="87"/>
      <c r="C51" s="132" t="s">
        <v>54</v>
      </c>
      <c r="D51" s="132"/>
      <c r="E51" s="132"/>
      <c r="F51" s="132"/>
      <c r="G51" s="132"/>
      <c r="H51" s="88">
        <f>ch_6</f>
        <v>0</v>
      </c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71"/>
      <c r="X51" s="72"/>
    </row>
    <row r="52" spans="1:42" x14ac:dyDescent="0.25">
      <c r="B52" s="87" t="str">
        <f>IF(qtd_niveis&gt;0,"I","")</f>
        <v/>
      </c>
      <c r="C52" s="46">
        <f>IF(piso_prop="Sim",piso_ch1*H51/ch_1,piso_ch6)</f>
        <v>0</v>
      </c>
      <c r="D52" s="47">
        <f t="shared" ref="D52:D59" si="204">IF(qtd_classes&gt;1,IF(incide_classe="Classe Inicial",C52*(perc_classe_b/1+1),C52*(perc_classe_b/1+1)),0)</f>
        <v>0</v>
      </c>
      <c r="E52" s="47">
        <f t="shared" ref="E52:E59" si="205">IF(qtd_classes&gt;2,IF(incide_classe="Classe Inicial",C52*(perc_classe_c/1+1),D52*(perc_classe_c/1+1)),0)</f>
        <v>0</v>
      </c>
      <c r="F52" s="47">
        <f t="shared" ref="F52:F59" si="206">IF(qtd_classes&gt;3,IF(incide_classe="Classe Inicial",C52*(perc_classe_d/1+1),E52*(perc_classe_d/1+1)),0)</f>
        <v>0</v>
      </c>
      <c r="G52" s="47">
        <f t="shared" ref="G52:G59" si="207">IF(qtd_classes&gt;4,IF(incide_classe="Classe Inicial",C52*(perc_classe_e/1+1),F52*(perc_classe_e/1+1)),0)</f>
        <v>0</v>
      </c>
      <c r="H52" s="47">
        <f t="shared" ref="H52:H59" si="208">IF(qtd_classes&gt;5,IF(incide_classe="Classe Inicial",C52*(perc_classe_f/1+1),G52*(perc_classe_f/1+1)),0)</f>
        <v>0</v>
      </c>
      <c r="I52" s="47">
        <f t="shared" ref="I52:I59" si="209">IF(qtd_classes&gt;6,IF(incide_classe="Classe Inicial",C52*(perc_classe_g/1+1),H52*(perc_classe_g/1+1)),0)</f>
        <v>0</v>
      </c>
      <c r="J52" s="47">
        <f t="shared" ref="J52:J59" si="210">IF(qtd_classes&gt;7,IF(incide_classe="Classe Inicial",C52*(perc_classe_h/1+1),I52*(perc_classe_h/1+1)),0)</f>
        <v>0</v>
      </c>
      <c r="K52" s="47">
        <f t="shared" ref="K52:K59" si="211">IF(qtd_classes&gt;8,IF(incide_classe="Classe Inicial",C52*(perc_classe_i/1+1),J52*(perc_classe_i/1+1)),0)</f>
        <v>0</v>
      </c>
      <c r="L52" s="47">
        <f t="shared" ref="L52:L59" si="212">IF(qtd_classes&gt;9,IF(incide_classe="Classe Inicial",C52*(perc_classe_j/1+1),K52*(perc_classe_j/1+1)),0)</f>
        <v>0</v>
      </c>
      <c r="M52" s="47">
        <f t="shared" ref="M52:M59" si="213">IF(qtd_classes&gt;10,IF(incide_classe="Classe Inicial",C52*(perc_classe_k/1+1),L52*(perc_classe_k/1+1)),0)</f>
        <v>0</v>
      </c>
      <c r="N52" s="47">
        <f t="shared" ref="N52:N59" si="214">IF(qtd_classes&gt;11,IF(incide_classe="Classe Inicial",C52*(perc_classe_l/1+1),M52*(perc_classe_l/1+1)),0)</f>
        <v>0</v>
      </c>
      <c r="O52" s="47">
        <f t="shared" ref="O52:O59" si="215">IF(qtd_classes&gt;12,IF(incide_classe="Classe Inicial",C52*(perc_classe_m/1+1),N52*(perc_classe_m/1+1)),0)</f>
        <v>0</v>
      </c>
      <c r="P52" s="47">
        <f t="shared" ref="P52:P59" si="216">IF(qtd_classes&gt;13,IF(incide_classe="Classe Inicial",C52*(perc_classe_n/1+1),O52*(perc_classe_n/1+1)),0)</f>
        <v>0</v>
      </c>
      <c r="Q52" s="47">
        <f t="shared" ref="Q52:Q59" si="217">IF(qtd_classes&gt;14,IF(incide_classe="Classe Inicial",C52*(perc_classe_o/1+1),P52*(perc_classe_o/1+1)),0)</f>
        <v>0</v>
      </c>
      <c r="R52" s="47">
        <f t="shared" ref="R52:R59" si="218">IF(qtd_classes&gt;15,IF(incide_classe="Classe Inicial",C52*(perc_classe_p/1+1),Q52*(perc_classe_p/1+1)),0)</f>
        <v>0</v>
      </c>
      <c r="S52" s="47">
        <f t="shared" ref="S52:S59" si="219">IF(qtd_classes&gt;16,IF(incide_classe="Classe Inicial",C52*(perc_classe_q/1+1),R52*(perc_classe_q/1+1)),0)</f>
        <v>0</v>
      </c>
      <c r="T52" s="47">
        <f t="shared" ref="T52:T59" si="220">IF(qtd_classes&gt;17,IF(incide_classe="Classe Inicial",C52*(perc_classe_r/1+1),S52*(perc_classe_r/1+1)),0)</f>
        <v>0</v>
      </c>
      <c r="U52" s="47">
        <f t="shared" ref="U52:U59" si="221">IF(qtd_classes&gt;18,IF(incide_classe="Classe Inicial",C52*(perc_classe_s/1+1),T52*(perc_classe_s/1+1)),0)</f>
        <v>0</v>
      </c>
      <c r="V52" s="47">
        <f t="shared" ref="V52:V59" si="222">IF(qtd_classes&gt;19,IF(incide_classe="Classe Inicial",C52*(perc_classe_t/1+1),U52*(perc_classe_t/1+1)),0)</f>
        <v>0</v>
      </c>
      <c r="W52" s="47">
        <f t="shared" ref="W52:W59" si="223">IF(qtd_classes&gt;20,IF(incide_classe="Classe Inicial",C52*(perc_classe_u/1+1),V52*(perc_classe_u/1+1)),0)</f>
        <v>0</v>
      </c>
      <c r="X52" s="47">
        <f t="shared" ref="X52:X59" si="224">IF(qtd_classes&gt;21,IF(incide_classe="Classe Inicial",C52*(perc_classe_v/1+1),W52*(perc_classe_v/1+1)),0)</f>
        <v>0</v>
      </c>
      <c r="Y52" s="47">
        <f t="shared" ref="Y52:Y59" si="225">IF(qtd_classes&gt;22,IF(incide_classe="Classe Inicial",C52*(perc_classe_w/1+1),X52*(perc_classe_w/1+1)),0)</f>
        <v>0</v>
      </c>
      <c r="Z52" s="47">
        <f t="shared" ref="Z52:Z59" si="226">IF(qtd_classes&gt;23,IF(incide_classe="Classe Inicial",C52*(perc_classe_x/1+1),Y52*(perc_classe_x/1+1)),0)</f>
        <v>0</v>
      </c>
      <c r="AA52" s="47">
        <f t="shared" ref="AA52:AA59" si="227">IF(qtd_classes&gt;24,IF(incide_classe="Classe Inicial",C52*(perc_classe_y/1+1),Z52*(perc_classe_y/1+1)),0)</f>
        <v>0</v>
      </c>
      <c r="AB52" s="47">
        <f t="shared" ref="AB52:AB59" si="228">IF(qtd_classes&gt;25,IF(incide_classe="Classe Inicial",C52*(perc_classe_z/1+1),AA52*(perc_classe_z/1+1)),0)</f>
        <v>0</v>
      </c>
      <c r="AC52" s="47">
        <f t="shared" ref="AC52:AC59" si="229">IF(qtd_classes&gt;26,IF(incide_classe="Classe Inicial",C52*(perc_classe_aa/1+1),AB52*(perc_classe_aa/1+1)),0)</f>
        <v>0</v>
      </c>
      <c r="AD52" s="47">
        <f t="shared" ref="AD52:AD59" si="230">IF(qtd_classes&gt;27,IF(incide_classe="Classe Inicial",C52*(perc_classe_ab/1+1),AC52*(perc_classe_ab/1+1)),0)</f>
        <v>0</v>
      </c>
      <c r="AE52" s="47">
        <f t="shared" ref="AE52:AE59" si="231">IF(qtd_classes&gt;28,IF(incide_classe="Classe Inicial",C52*(perc_classe_ac/1+1),AD52*(perc_classe_ac/1+1)),0)</f>
        <v>0</v>
      </c>
      <c r="AF52" s="47">
        <f t="shared" ref="AF52:AF59" si="232">IF(qtd_classes&gt;29,IF(incide_classe="Classe Inicial",C52*(perc_classe_ad/1+1),AE52*(perc_classe_ad/1+1)),0)</f>
        <v>0</v>
      </c>
      <c r="AG52" s="47">
        <f t="shared" ref="AG52:AG59" si="233">IF(qtd_classes&gt;30,IF(incide_classe="Classe Inicial",C52*(perc_classe_ae/1+1),AF52*(perc_classe_ae/1+1)),0)</f>
        <v>0</v>
      </c>
      <c r="AH52" s="47">
        <f t="shared" ref="AH52:AH59" si="234">IF(qtd_classes&gt;31,IF(incide_classe="Classe Inicial",C52*(perc_classe_af/1+1),AG52*(perc_classe_af/1+1)),0)</f>
        <v>0</v>
      </c>
      <c r="AI52" s="47">
        <f t="shared" ref="AI52:AI59" si="235">IF(qtd_classes&gt;32,IF(incide_classe="Classe Inicial",C52*(perc_classe_ag/1+1),AH52*(perc_classe_ag/1+1)),0)</f>
        <v>0</v>
      </c>
      <c r="AJ52" s="47">
        <f t="shared" ref="AJ52:AJ59" si="236">IF(qtd_classes&gt;33,IF(incide_classe="Classe Inicial",C52*(perc_classe_ah/1+1),AI52*(perc_classe_ah/1+1)),0)</f>
        <v>0</v>
      </c>
      <c r="AK52" s="47">
        <f t="shared" ref="AK52:AK59" si="237">IF(qtd_classes&gt;34,IF(incide_classe="Classe Inicial",C52*(perc_classe_ai/1+1),AJ52*(perc_classe_ai/1+1)),0)</f>
        <v>0</v>
      </c>
      <c r="AL52" s="47">
        <f t="shared" ref="AL52:AL59" si="238">IF(qtd_classes&gt;35,IF(incide_classe="Classe Inicial",C52*(perc_classe_aj/1+1),AK52*(perc_classe_aj/1+1)),0)</f>
        <v>0</v>
      </c>
      <c r="AM52" s="47">
        <f t="shared" ref="AM52:AM59" si="239">IF(qtd_classes&gt;36,IF(incide_classe="Classe Inicial",C52*(perc_classe_ak/1+1),AL52*(perc_classe_ak/1+1)),0)</f>
        <v>0</v>
      </c>
      <c r="AN52" s="47">
        <f t="shared" ref="AN52:AN59" si="240">IF(qtd_classes&gt;37,IF(incide_classe="Classe Inicial",C52*(perc_classe_al/1+1),AM52*(perc_classe_al/1+1)),0)</f>
        <v>0</v>
      </c>
      <c r="AO52" s="47">
        <f t="shared" ref="AO52:AO59" si="241">IF(qtd_classes&gt;38,IF(incide_classe="Classe Inicial",C52*(perc_classe_am/1+1),AN52*(perc_classe_am/1+1)),0)</f>
        <v>0</v>
      </c>
      <c r="AP52" s="47">
        <f t="shared" ref="AP52:AP59" si="242">IF(qtd_classes&gt;39,IF(incide_classe="Classe Inicial",C52*(perc_classe_an/1+1),AO52*(perc_classe_an/1+1)),0)</f>
        <v>0</v>
      </c>
    </row>
    <row r="53" spans="1:42" x14ac:dyDescent="0.25">
      <c r="B53" s="87" t="str">
        <f>IF(qtd_niveis&gt;1,"II","")</f>
        <v/>
      </c>
      <c r="C53" s="66">
        <f>IF(qtd_niveis&gt;1,IF(NI="I",C52*(perc_niv_I/1+1),C52*(perc_niv_I/1+1)),0)</f>
        <v>0</v>
      </c>
      <c r="D53" s="47">
        <f t="shared" si="204"/>
        <v>0</v>
      </c>
      <c r="E53" s="47">
        <f t="shared" si="205"/>
        <v>0</v>
      </c>
      <c r="F53" s="47">
        <f t="shared" si="206"/>
        <v>0</v>
      </c>
      <c r="G53" s="47">
        <f t="shared" si="207"/>
        <v>0</v>
      </c>
      <c r="H53" s="47">
        <f t="shared" si="208"/>
        <v>0</v>
      </c>
      <c r="I53" s="47">
        <f t="shared" si="209"/>
        <v>0</v>
      </c>
      <c r="J53" s="47">
        <f t="shared" si="210"/>
        <v>0</v>
      </c>
      <c r="K53" s="47">
        <f t="shared" si="211"/>
        <v>0</v>
      </c>
      <c r="L53" s="47">
        <f t="shared" si="212"/>
        <v>0</v>
      </c>
      <c r="M53" s="47">
        <f t="shared" si="213"/>
        <v>0</v>
      </c>
      <c r="N53" s="47">
        <f t="shared" si="214"/>
        <v>0</v>
      </c>
      <c r="O53" s="47">
        <f t="shared" si="215"/>
        <v>0</v>
      </c>
      <c r="P53" s="47">
        <f t="shared" si="216"/>
        <v>0</v>
      </c>
      <c r="Q53" s="47">
        <f t="shared" si="217"/>
        <v>0</v>
      </c>
      <c r="R53" s="47">
        <f t="shared" si="218"/>
        <v>0</v>
      </c>
      <c r="S53" s="47">
        <f t="shared" si="219"/>
        <v>0</v>
      </c>
      <c r="T53" s="47">
        <f t="shared" si="220"/>
        <v>0</v>
      </c>
      <c r="U53" s="47">
        <f t="shared" si="221"/>
        <v>0</v>
      </c>
      <c r="V53" s="47">
        <f t="shared" si="222"/>
        <v>0</v>
      </c>
      <c r="W53" s="47">
        <f t="shared" si="223"/>
        <v>0</v>
      </c>
      <c r="X53" s="47">
        <f t="shared" si="224"/>
        <v>0</v>
      </c>
      <c r="Y53" s="47">
        <f t="shared" si="225"/>
        <v>0</v>
      </c>
      <c r="Z53" s="47">
        <f t="shared" si="226"/>
        <v>0</v>
      </c>
      <c r="AA53" s="47">
        <f t="shared" si="227"/>
        <v>0</v>
      </c>
      <c r="AB53" s="47">
        <f t="shared" si="228"/>
        <v>0</v>
      </c>
      <c r="AC53" s="47">
        <f t="shared" si="229"/>
        <v>0</v>
      </c>
      <c r="AD53" s="47">
        <f t="shared" si="230"/>
        <v>0</v>
      </c>
      <c r="AE53" s="47">
        <f t="shared" si="231"/>
        <v>0</v>
      </c>
      <c r="AF53" s="47">
        <f t="shared" si="232"/>
        <v>0</v>
      </c>
      <c r="AG53" s="47">
        <f t="shared" si="233"/>
        <v>0</v>
      </c>
      <c r="AH53" s="47">
        <f t="shared" si="234"/>
        <v>0</v>
      </c>
      <c r="AI53" s="47">
        <f t="shared" si="235"/>
        <v>0</v>
      </c>
      <c r="AJ53" s="47">
        <f t="shared" si="236"/>
        <v>0</v>
      </c>
      <c r="AK53" s="47">
        <f t="shared" si="237"/>
        <v>0</v>
      </c>
      <c r="AL53" s="47">
        <f t="shared" si="238"/>
        <v>0</v>
      </c>
      <c r="AM53" s="47">
        <f t="shared" si="239"/>
        <v>0</v>
      </c>
      <c r="AN53" s="47">
        <f t="shared" si="240"/>
        <v>0</v>
      </c>
      <c r="AO53" s="47">
        <f t="shared" si="241"/>
        <v>0</v>
      </c>
      <c r="AP53" s="47">
        <f t="shared" si="242"/>
        <v>0</v>
      </c>
    </row>
    <row r="54" spans="1:42" x14ac:dyDescent="0.25">
      <c r="B54" s="87" t="str">
        <f>IF(qtd_niveis&gt;2,"III","")</f>
        <v/>
      </c>
      <c r="C54" s="46">
        <f>IF(qtd_niveis&gt;2,IF(NII="I",C52*(perc_niv_II/1+1),C53*(perc_niv_II/1+1)),0)</f>
        <v>0</v>
      </c>
      <c r="D54" s="47">
        <f>IF(qtd_classes&gt;1,IF(incide_classe="Classe Inicial",C54*(perc_classe_b/1+1),C54*(perc_classe_b/1+1)),0)</f>
        <v>0</v>
      </c>
      <c r="E54" s="47">
        <f t="shared" si="205"/>
        <v>0</v>
      </c>
      <c r="F54" s="47">
        <f t="shared" si="206"/>
        <v>0</v>
      </c>
      <c r="G54" s="47">
        <f t="shared" si="207"/>
        <v>0</v>
      </c>
      <c r="H54" s="47">
        <f t="shared" si="208"/>
        <v>0</v>
      </c>
      <c r="I54" s="47">
        <f t="shared" si="209"/>
        <v>0</v>
      </c>
      <c r="J54" s="47">
        <f t="shared" si="210"/>
        <v>0</v>
      </c>
      <c r="K54" s="47">
        <f t="shared" si="211"/>
        <v>0</v>
      </c>
      <c r="L54" s="47">
        <f t="shared" si="212"/>
        <v>0</v>
      </c>
      <c r="M54" s="47">
        <f t="shared" si="213"/>
        <v>0</v>
      </c>
      <c r="N54" s="47">
        <f t="shared" si="214"/>
        <v>0</v>
      </c>
      <c r="O54" s="47">
        <f t="shared" si="215"/>
        <v>0</v>
      </c>
      <c r="P54" s="47">
        <f t="shared" si="216"/>
        <v>0</v>
      </c>
      <c r="Q54" s="47">
        <f t="shared" si="217"/>
        <v>0</v>
      </c>
      <c r="R54" s="47">
        <f t="shared" si="218"/>
        <v>0</v>
      </c>
      <c r="S54" s="47">
        <f t="shared" si="219"/>
        <v>0</v>
      </c>
      <c r="T54" s="47">
        <f t="shared" si="220"/>
        <v>0</v>
      </c>
      <c r="U54" s="47">
        <f t="shared" si="221"/>
        <v>0</v>
      </c>
      <c r="V54" s="47">
        <f t="shared" si="222"/>
        <v>0</v>
      </c>
      <c r="W54" s="47">
        <f t="shared" si="223"/>
        <v>0</v>
      </c>
      <c r="X54" s="47">
        <f t="shared" si="224"/>
        <v>0</v>
      </c>
      <c r="Y54" s="47">
        <f t="shared" si="225"/>
        <v>0</v>
      </c>
      <c r="Z54" s="47">
        <f t="shared" si="226"/>
        <v>0</v>
      </c>
      <c r="AA54" s="47">
        <f t="shared" si="227"/>
        <v>0</v>
      </c>
      <c r="AB54" s="47">
        <f t="shared" si="228"/>
        <v>0</v>
      </c>
      <c r="AC54" s="47">
        <f t="shared" si="229"/>
        <v>0</v>
      </c>
      <c r="AD54" s="47">
        <f t="shared" si="230"/>
        <v>0</v>
      </c>
      <c r="AE54" s="47">
        <f t="shared" si="231"/>
        <v>0</v>
      </c>
      <c r="AF54" s="47">
        <f t="shared" si="232"/>
        <v>0</v>
      </c>
      <c r="AG54" s="47">
        <f t="shared" si="233"/>
        <v>0</v>
      </c>
      <c r="AH54" s="47">
        <f t="shared" si="234"/>
        <v>0</v>
      </c>
      <c r="AI54" s="47">
        <f t="shared" si="235"/>
        <v>0</v>
      </c>
      <c r="AJ54" s="47">
        <f t="shared" si="236"/>
        <v>0</v>
      </c>
      <c r="AK54" s="47">
        <f t="shared" si="237"/>
        <v>0</v>
      </c>
      <c r="AL54" s="47">
        <f t="shared" si="238"/>
        <v>0</v>
      </c>
      <c r="AM54" s="47">
        <f t="shared" si="239"/>
        <v>0</v>
      </c>
      <c r="AN54" s="47">
        <f t="shared" si="240"/>
        <v>0</v>
      </c>
      <c r="AO54" s="47">
        <f t="shared" si="241"/>
        <v>0</v>
      </c>
      <c r="AP54" s="47">
        <f t="shared" si="242"/>
        <v>0</v>
      </c>
    </row>
    <row r="55" spans="1:42" x14ac:dyDescent="0.25">
      <c r="B55" s="87" t="str">
        <f>IF(qtd_niveis&gt;3,"IV","")</f>
        <v/>
      </c>
      <c r="C55" s="66">
        <f>IF(qtd_niveis&gt;3,IF(NIII="I",C52*(perc_niv_III/1+1),IF(NIII="II",C53*(perc_niv_III/1+1),C54*(perc_niv_III/1+1))),0)</f>
        <v>0</v>
      </c>
      <c r="D55" s="47">
        <f t="shared" si="204"/>
        <v>0</v>
      </c>
      <c r="E55" s="47">
        <f t="shared" si="205"/>
        <v>0</v>
      </c>
      <c r="F55" s="47">
        <f t="shared" si="206"/>
        <v>0</v>
      </c>
      <c r="G55" s="47">
        <f t="shared" si="207"/>
        <v>0</v>
      </c>
      <c r="H55" s="47">
        <f t="shared" si="208"/>
        <v>0</v>
      </c>
      <c r="I55" s="47">
        <f t="shared" si="209"/>
        <v>0</v>
      </c>
      <c r="J55" s="47">
        <f t="shared" si="210"/>
        <v>0</v>
      </c>
      <c r="K55" s="47">
        <f t="shared" si="211"/>
        <v>0</v>
      </c>
      <c r="L55" s="47">
        <f t="shared" si="212"/>
        <v>0</v>
      </c>
      <c r="M55" s="47">
        <f t="shared" si="213"/>
        <v>0</v>
      </c>
      <c r="N55" s="47">
        <f t="shared" si="214"/>
        <v>0</v>
      </c>
      <c r="O55" s="47">
        <f t="shared" si="215"/>
        <v>0</v>
      </c>
      <c r="P55" s="47">
        <f t="shared" si="216"/>
        <v>0</v>
      </c>
      <c r="Q55" s="47">
        <f t="shared" si="217"/>
        <v>0</v>
      </c>
      <c r="R55" s="47">
        <f t="shared" si="218"/>
        <v>0</v>
      </c>
      <c r="S55" s="47">
        <f t="shared" si="219"/>
        <v>0</v>
      </c>
      <c r="T55" s="47">
        <f t="shared" si="220"/>
        <v>0</v>
      </c>
      <c r="U55" s="47">
        <f t="shared" si="221"/>
        <v>0</v>
      </c>
      <c r="V55" s="47">
        <f t="shared" si="222"/>
        <v>0</v>
      </c>
      <c r="W55" s="47">
        <f t="shared" si="223"/>
        <v>0</v>
      </c>
      <c r="X55" s="47">
        <f t="shared" si="224"/>
        <v>0</v>
      </c>
      <c r="Y55" s="47">
        <f t="shared" si="225"/>
        <v>0</v>
      </c>
      <c r="Z55" s="47">
        <f t="shared" si="226"/>
        <v>0</v>
      </c>
      <c r="AA55" s="47">
        <f t="shared" si="227"/>
        <v>0</v>
      </c>
      <c r="AB55" s="47">
        <f t="shared" si="228"/>
        <v>0</v>
      </c>
      <c r="AC55" s="47">
        <f t="shared" si="229"/>
        <v>0</v>
      </c>
      <c r="AD55" s="47">
        <f t="shared" si="230"/>
        <v>0</v>
      </c>
      <c r="AE55" s="47">
        <f t="shared" si="231"/>
        <v>0</v>
      </c>
      <c r="AF55" s="47">
        <f t="shared" si="232"/>
        <v>0</v>
      </c>
      <c r="AG55" s="47">
        <f t="shared" si="233"/>
        <v>0</v>
      </c>
      <c r="AH55" s="47">
        <f t="shared" si="234"/>
        <v>0</v>
      </c>
      <c r="AI55" s="47">
        <f t="shared" si="235"/>
        <v>0</v>
      </c>
      <c r="AJ55" s="47">
        <f t="shared" si="236"/>
        <v>0</v>
      </c>
      <c r="AK55" s="47">
        <f t="shared" si="237"/>
        <v>0</v>
      </c>
      <c r="AL55" s="47">
        <f t="shared" si="238"/>
        <v>0</v>
      </c>
      <c r="AM55" s="47">
        <f t="shared" si="239"/>
        <v>0</v>
      </c>
      <c r="AN55" s="47">
        <f t="shared" si="240"/>
        <v>0</v>
      </c>
      <c r="AO55" s="47">
        <f t="shared" si="241"/>
        <v>0</v>
      </c>
      <c r="AP55" s="47">
        <f t="shared" si="242"/>
        <v>0</v>
      </c>
    </row>
    <row r="56" spans="1:42" x14ac:dyDescent="0.25">
      <c r="B56" s="87" t="str">
        <f>IF(qtd_niveis&gt;4,"V","")</f>
        <v/>
      </c>
      <c r="C56" s="46">
        <f>IF(qtd_niveis&gt;4,IF(NIV="I",C52*(perc_niv_IV/1+1),IF(NIV="II",C53*(perc_niv_IV/1+1),IF(NIV="III",C54*(perc_niv_IV/1+1),C55*(perc_niv_IV/1+1)))),0)</f>
        <v>0</v>
      </c>
      <c r="D56" s="47">
        <f t="shared" si="204"/>
        <v>0</v>
      </c>
      <c r="E56" s="47">
        <f t="shared" si="205"/>
        <v>0</v>
      </c>
      <c r="F56" s="47">
        <f t="shared" si="206"/>
        <v>0</v>
      </c>
      <c r="G56" s="47">
        <f t="shared" si="207"/>
        <v>0</v>
      </c>
      <c r="H56" s="47">
        <f t="shared" si="208"/>
        <v>0</v>
      </c>
      <c r="I56" s="47">
        <f t="shared" si="209"/>
        <v>0</v>
      </c>
      <c r="J56" s="47">
        <f t="shared" si="210"/>
        <v>0</v>
      </c>
      <c r="K56" s="47">
        <f t="shared" si="211"/>
        <v>0</v>
      </c>
      <c r="L56" s="47">
        <f t="shared" si="212"/>
        <v>0</v>
      </c>
      <c r="M56" s="47">
        <f t="shared" si="213"/>
        <v>0</v>
      </c>
      <c r="N56" s="47">
        <f t="shared" si="214"/>
        <v>0</v>
      </c>
      <c r="O56" s="47">
        <f t="shared" si="215"/>
        <v>0</v>
      </c>
      <c r="P56" s="47">
        <f t="shared" si="216"/>
        <v>0</v>
      </c>
      <c r="Q56" s="47">
        <f t="shared" si="217"/>
        <v>0</v>
      </c>
      <c r="R56" s="47">
        <f t="shared" si="218"/>
        <v>0</v>
      </c>
      <c r="S56" s="47">
        <f t="shared" si="219"/>
        <v>0</v>
      </c>
      <c r="T56" s="47">
        <f t="shared" si="220"/>
        <v>0</v>
      </c>
      <c r="U56" s="47">
        <f t="shared" si="221"/>
        <v>0</v>
      </c>
      <c r="V56" s="47">
        <f t="shared" si="222"/>
        <v>0</v>
      </c>
      <c r="W56" s="47">
        <f t="shared" si="223"/>
        <v>0</v>
      </c>
      <c r="X56" s="47">
        <f t="shared" si="224"/>
        <v>0</v>
      </c>
      <c r="Y56" s="47">
        <f t="shared" si="225"/>
        <v>0</v>
      </c>
      <c r="Z56" s="47">
        <f t="shared" si="226"/>
        <v>0</v>
      </c>
      <c r="AA56" s="47">
        <f t="shared" si="227"/>
        <v>0</v>
      </c>
      <c r="AB56" s="47">
        <f t="shared" si="228"/>
        <v>0</v>
      </c>
      <c r="AC56" s="47">
        <f t="shared" si="229"/>
        <v>0</v>
      </c>
      <c r="AD56" s="47">
        <f t="shared" si="230"/>
        <v>0</v>
      </c>
      <c r="AE56" s="47">
        <f t="shared" si="231"/>
        <v>0</v>
      </c>
      <c r="AF56" s="47">
        <f t="shared" si="232"/>
        <v>0</v>
      </c>
      <c r="AG56" s="47">
        <f t="shared" si="233"/>
        <v>0</v>
      </c>
      <c r="AH56" s="47">
        <f t="shared" si="234"/>
        <v>0</v>
      </c>
      <c r="AI56" s="47">
        <f t="shared" si="235"/>
        <v>0</v>
      </c>
      <c r="AJ56" s="47">
        <f t="shared" si="236"/>
        <v>0</v>
      </c>
      <c r="AK56" s="47">
        <f t="shared" si="237"/>
        <v>0</v>
      </c>
      <c r="AL56" s="47">
        <f t="shared" si="238"/>
        <v>0</v>
      </c>
      <c r="AM56" s="47">
        <f t="shared" si="239"/>
        <v>0</v>
      </c>
      <c r="AN56" s="47">
        <f t="shared" si="240"/>
        <v>0</v>
      </c>
      <c r="AO56" s="47">
        <f t="shared" si="241"/>
        <v>0</v>
      </c>
      <c r="AP56" s="47">
        <f t="shared" si="242"/>
        <v>0</v>
      </c>
    </row>
    <row r="57" spans="1:42" x14ac:dyDescent="0.25">
      <c r="B57" s="87" t="str">
        <f>IF(qtd_niveis&gt;5,"VI","")</f>
        <v/>
      </c>
      <c r="C57" s="66">
        <f>IF(qtd_niveis&gt;5,IF(NV="I",C52*(perc_niv_V/1+1),IF(NV="II",C53*(perc_niv_V/1+1),IF(NV="III",C54*(perc_niv_V/1+1),IF(NV="IV",C55*(perc_niv_V/1+1),C56*(perc_niv_V/1+1))))),0)</f>
        <v>0</v>
      </c>
      <c r="D57" s="47">
        <f t="shared" si="204"/>
        <v>0</v>
      </c>
      <c r="E57" s="47">
        <f t="shared" si="205"/>
        <v>0</v>
      </c>
      <c r="F57" s="47">
        <f t="shared" si="206"/>
        <v>0</v>
      </c>
      <c r="G57" s="47">
        <f t="shared" si="207"/>
        <v>0</v>
      </c>
      <c r="H57" s="47">
        <f t="shared" si="208"/>
        <v>0</v>
      </c>
      <c r="I57" s="47">
        <f t="shared" si="209"/>
        <v>0</v>
      </c>
      <c r="J57" s="47">
        <f t="shared" si="210"/>
        <v>0</v>
      </c>
      <c r="K57" s="47">
        <f t="shared" si="211"/>
        <v>0</v>
      </c>
      <c r="L57" s="47">
        <f t="shared" si="212"/>
        <v>0</v>
      </c>
      <c r="M57" s="47">
        <f t="shared" si="213"/>
        <v>0</v>
      </c>
      <c r="N57" s="47">
        <f t="shared" si="214"/>
        <v>0</v>
      </c>
      <c r="O57" s="47">
        <f t="shared" si="215"/>
        <v>0</v>
      </c>
      <c r="P57" s="47">
        <f t="shared" si="216"/>
        <v>0</v>
      </c>
      <c r="Q57" s="47">
        <f t="shared" si="217"/>
        <v>0</v>
      </c>
      <c r="R57" s="47">
        <f t="shared" si="218"/>
        <v>0</v>
      </c>
      <c r="S57" s="47">
        <f t="shared" si="219"/>
        <v>0</v>
      </c>
      <c r="T57" s="47">
        <f t="shared" si="220"/>
        <v>0</v>
      </c>
      <c r="U57" s="47">
        <f t="shared" si="221"/>
        <v>0</v>
      </c>
      <c r="V57" s="47">
        <f t="shared" si="222"/>
        <v>0</v>
      </c>
      <c r="W57" s="47">
        <f t="shared" si="223"/>
        <v>0</v>
      </c>
      <c r="X57" s="47">
        <f t="shared" si="224"/>
        <v>0</v>
      </c>
      <c r="Y57" s="47">
        <f t="shared" si="225"/>
        <v>0</v>
      </c>
      <c r="Z57" s="47">
        <f t="shared" si="226"/>
        <v>0</v>
      </c>
      <c r="AA57" s="47">
        <f t="shared" si="227"/>
        <v>0</v>
      </c>
      <c r="AB57" s="47">
        <f t="shared" si="228"/>
        <v>0</v>
      </c>
      <c r="AC57" s="47">
        <f t="shared" si="229"/>
        <v>0</v>
      </c>
      <c r="AD57" s="47">
        <f t="shared" si="230"/>
        <v>0</v>
      </c>
      <c r="AE57" s="47">
        <f t="shared" si="231"/>
        <v>0</v>
      </c>
      <c r="AF57" s="47">
        <f t="shared" si="232"/>
        <v>0</v>
      </c>
      <c r="AG57" s="47">
        <f t="shared" si="233"/>
        <v>0</v>
      </c>
      <c r="AH57" s="47">
        <f t="shared" si="234"/>
        <v>0</v>
      </c>
      <c r="AI57" s="47">
        <f t="shared" si="235"/>
        <v>0</v>
      </c>
      <c r="AJ57" s="47">
        <f t="shared" si="236"/>
        <v>0</v>
      </c>
      <c r="AK57" s="47">
        <f t="shared" si="237"/>
        <v>0</v>
      </c>
      <c r="AL57" s="47">
        <f t="shared" si="238"/>
        <v>0</v>
      </c>
      <c r="AM57" s="47">
        <f t="shared" si="239"/>
        <v>0</v>
      </c>
      <c r="AN57" s="47">
        <f t="shared" si="240"/>
        <v>0</v>
      </c>
      <c r="AO57" s="47">
        <f t="shared" si="241"/>
        <v>0</v>
      </c>
      <c r="AP57" s="47">
        <f t="shared" si="242"/>
        <v>0</v>
      </c>
    </row>
    <row r="58" spans="1:42" x14ac:dyDescent="0.25">
      <c r="B58" s="87" t="str">
        <f>IF(qtd_niveis&gt;6,"VII","")</f>
        <v/>
      </c>
      <c r="C58" s="66">
        <f>IF(qtd_niveis&gt;6,IF(NVI="I",C52*(perc_niv_VI/1+1),IF(NVI="II",C53*(perc_niv_VI/1+1),IF(NVI="III",C54*(perc_niv_VI/1+1),IF(NVI="IV",C55*(perc_niv_VI/1+1),IF(NVI="V",C56*(perc_niv_VI/1+1),C57*(perc_niv_VI/1+1)))))),0)</f>
        <v>0</v>
      </c>
      <c r="D58" s="47">
        <f t="shared" si="204"/>
        <v>0</v>
      </c>
      <c r="E58" s="47">
        <f t="shared" si="205"/>
        <v>0</v>
      </c>
      <c r="F58" s="47">
        <f t="shared" si="206"/>
        <v>0</v>
      </c>
      <c r="G58" s="47">
        <f t="shared" si="207"/>
        <v>0</v>
      </c>
      <c r="H58" s="47">
        <f t="shared" si="208"/>
        <v>0</v>
      </c>
      <c r="I58" s="47">
        <f t="shared" si="209"/>
        <v>0</v>
      </c>
      <c r="J58" s="47">
        <f t="shared" si="210"/>
        <v>0</v>
      </c>
      <c r="K58" s="47">
        <f t="shared" si="211"/>
        <v>0</v>
      </c>
      <c r="L58" s="47">
        <f t="shared" si="212"/>
        <v>0</v>
      </c>
      <c r="M58" s="47">
        <f t="shared" si="213"/>
        <v>0</v>
      </c>
      <c r="N58" s="47">
        <f t="shared" si="214"/>
        <v>0</v>
      </c>
      <c r="O58" s="47">
        <f t="shared" si="215"/>
        <v>0</v>
      </c>
      <c r="P58" s="47">
        <f t="shared" si="216"/>
        <v>0</v>
      </c>
      <c r="Q58" s="47">
        <f t="shared" si="217"/>
        <v>0</v>
      </c>
      <c r="R58" s="47">
        <f t="shared" si="218"/>
        <v>0</v>
      </c>
      <c r="S58" s="47">
        <f t="shared" si="219"/>
        <v>0</v>
      </c>
      <c r="T58" s="47">
        <f t="shared" si="220"/>
        <v>0</v>
      </c>
      <c r="U58" s="47">
        <f t="shared" si="221"/>
        <v>0</v>
      </c>
      <c r="V58" s="47">
        <f t="shared" si="222"/>
        <v>0</v>
      </c>
      <c r="W58" s="47">
        <f t="shared" si="223"/>
        <v>0</v>
      </c>
      <c r="X58" s="47">
        <f t="shared" si="224"/>
        <v>0</v>
      </c>
      <c r="Y58" s="47">
        <f t="shared" si="225"/>
        <v>0</v>
      </c>
      <c r="Z58" s="47">
        <f t="shared" si="226"/>
        <v>0</v>
      </c>
      <c r="AA58" s="47">
        <f t="shared" si="227"/>
        <v>0</v>
      </c>
      <c r="AB58" s="47">
        <f t="shared" si="228"/>
        <v>0</v>
      </c>
      <c r="AC58" s="47">
        <f t="shared" si="229"/>
        <v>0</v>
      </c>
      <c r="AD58" s="47">
        <f t="shared" si="230"/>
        <v>0</v>
      </c>
      <c r="AE58" s="47">
        <f t="shared" si="231"/>
        <v>0</v>
      </c>
      <c r="AF58" s="47">
        <f t="shared" si="232"/>
        <v>0</v>
      </c>
      <c r="AG58" s="47">
        <f t="shared" si="233"/>
        <v>0</v>
      </c>
      <c r="AH58" s="47">
        <f t="shared" si="234"/>
        <v>0</v>
      </c>
      <c r="AI58" s="47">
        <f t="shared" si="235"/>
        <v>0</v>
      </c>
      <c r="AJ58" s="47">
        <f t="shared" si="236"/>
        <v>0</v>
      </c>
      <c r="AK58" s="47">
        <f t="shared" si="237"/>
        <v>0</v>
      </c>
      <c r="AL58" s="47">
        <f t="shared" si="238"/>
        <v>0</v>
      </c>
      <c r="AM58" s="47">
        <f t="shared" si="239"/>
        <v>0</v>
      </c>
      <c r="AN58" s="47">
        <f t="shared" si="240"/>
        <v>0</v>
      </c>
      <c r="AO58" s="47">
        <f t="shared" si="241"/>
        <v>0</v>
      </c>
      <c r="AP58" s="47">
        <f t="shared" si="242"/>
        <v>0</v>
      </c>
    </row>
    <row r="59" spans="1:42" x14ac:dyDescent="0.25">
      <c r="B59" s="87" t="str">
        <f>IF(qtd_niveis&gt;7,"VIII","")</f>
        <v/>
      </c>
      <c r="C59" s="66">
        <f>IF(qtd_niveis&gt;7,IF(NVII="I",C52*(perc_niv_VII/1+1),IF(NVII="II",C53*(perc_niv_VII/1+1),IF(NVII="III",C54*(perc_niv_VII/1+1),IF(NVII="IV",C55*(perc_niv_VII/1+1),IF(NVII="V",C56*(perc_niv_VII/1+1),IF(NVII="VI",C57*(perc_niv_VII/1+1),C58*(perc_niv_VII/1+1))))))),0)</f>
        <v>0</v>
      </c>
      <c r="D59" s="47">
        <f t="shared" si="204"/>
        <v>0</v>
      </c>
      <c r="E59" s="47">
        <f t="shared" si="205"/>
        <v>0</v>
      </c>
      <c r="F59" s="47">
        <f t="shared" si="206"/>
        <v>0</v>
      </c>
      <c r="G59" s="47">
        <f t="shared" si="207"/>
        <v>0</v>
      </c>
      <c r="H59" s="47">
        <f t="shared" si="208"/>
        <v>0</v>
      </c>
      <c r="I59" s="47">
        <f t="shared" si="209"/>
        <v>0</v>
      </c>
      <c r="J59" s="47">
        <f t="shared" si="210"/>
        <v>0</v>
      </c>
      <c r="K59" s="47">
        <f t="shared" si="211"/>
        <v>0</v>
      </c>
      <c r="L59" s="47">
        <f t="shared" si="212"/>
        <v>0</v>
      </c>
      <c r="M59" s="47">
        <f t="shared" si="213"/>
        <v>0</v>
      </c>
      <c r="N59" s="47">
        <f t="shared" si="214"/>
        <v>0</v>
      </c>
      <c r="O59" s="47">
        <f t="shared" si="215"/>
        <v>0</v>
      </c>
      <c r="P59" s="47">
        <f t="shared" si="216"/>
        <v>0</v>
      </c>
      <c r="Q59" s="47">
        <f t="shared" si="217"/>
        <v>0</v>
      </c>
      <c r="R59" s="47">
        <f t="shared" si="218"/>
        <v>0</v>
      </c>
      <c r="S59" s="47">
        <f t="shared" si="219"/>
        <v>0</v>
      </c>
      <c r="T59" s="47">
        <f t="shared" si="220"/>
        <v>0</v>
      </c>
      <c r="U59" s="47">
        <f t="shared" si="221"/>
        <v>0</v>
      </c>
      <c r="V59" s="47">
        <f t="shared" si="222"/>
        <v>0</v>
      </c>
      <c r="W59" s="47">
        <f t="shared" si="223"/>
        <v>0</v>
      </c>
      <c r="X59" s="47">
        <f t="shared" si="224"/>
        <v>0</v>
      </c>
      <c r="Y59" s="47">
        <f t="shared" si="225"/>
        <v>0</v>
      </c>
      <c r="Z59" s="47">
        <f t="shared" si="226"/>
        <v>0</v>
      </c>
      <c r="AA59" s="47">
        <f t="shared" si="227"/>
        <v>0</v>
      </c>
      <c r="AB59" s="47">
        <f t="shared" si="228"/>
        <v>0</v>
      </c>
      <c r="AC59" s="47">
        <f t="shared" si="229"/>
        <v>0</v>
      </c>
      <c r="AD59" s="47">
        <f t="shared" si="230"/>
        <v>0</v>
      </c>
      <c r="AE59" s="47">
        <f t="shared" si="231"/>
        <v>0</v>
      </c>
      <c r="AF59" s="47">
        <f t="shared" si="232"/>
        <v>0</v>
      </c>
      <c r="AG59" s="47">
        <f t="shared" si="233"/>
        <v>0</v>
      </c>
      <c r="AH59" s="47">
        <f t="shared" si="234"/>
        <v>0</v>
      </c>
      <c r="AI59" s="47">
        <f t="shared" si="235"/>
        <v>0</v>
      </c>
      <c r="AJ59" s="47">
        <f t="shared" si="236"/>
        <v>0</v>
      </c>
      <c r="AK59" s="47">
        <f t="shared" si="237"/>
        <v>0</v>
      </c>
      <c r="AL59" s="47">
        <f t="shared" si="238"/>
        <v>0</v>
      </c>
      <c r="AM59" s="47">
        <f t="shared" si="239"/>
        <v>0</v>
      </c>
      <c r="AN59" s="47">
        <f t="shared" si="240"/>
        <v>0</v>
      </c>
      <c r="AO59" s="47">
        <f t="shared" si="241"/>
        <v>0</v>
      </c>
      <c r="AP59" s="47">
        <f t="shared" si="242"/>
        <v>0</v>
      </c>
    </row>
    <row r="60" spans="1:42" x14ac:dyDescent="0.25">
      <c r="A60" s="2"/>
      <c r="B60" s="87"/>
      <c r="C60" s="132" t="s">
        <v>55</v>
      </c>
      <c r="D60" s="132"/>
      <c r="E60" s="132"/>
      <c r="F60" s="132"/>
      <c r="G60" s="132"/>
      <c r="H60" s="88">
        <f>ch_7</f>
        <v>0</v>
      </c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71"/>
      <c r="X60" s="72"/>
    </row>
    <row r="61" spans="1:42" x14ac:dyDescent="0.25">
      <c r="B61" s="87" t="str">
        <f>IF(qtd_niveis&gt;0,"I","")</f>
        <v/>
      </c>
      <c r="C61" s="46">
        <f>IF(piso_prop="Sim",piso_ch1*H60/ch_1,piso_ch7)</f>
        <v>0</v>
      </c>
      <c r="D61" s="47">
        <f t="shared" ref="D61:D68" si="243">IF(qtd_classes&gt;1,IF(incide_classe="Classe Inicial",C61*(perc_classe_b/1+1),C61*(perc_classe_b/1+1)),0)</f>
        <v>0</v>
      </c>
      <c r="E61" s="47">
        <f t="shared" ref="E61:E68" si="244">IF(qtd_classes&gt;2,IF(incide_classe="Classe Inicial",C61*(perc_classe_c/1+1),D61*(perc_classe_c/1+1)),0)</f>
        <v>0</v>
      </c>
      <c r="F61" s="47">
        <f t="shared" ref="F61:F68" si="245">IF(qtd_classes&gt;3,IF(incide_classe="Classe Inicial",C61*(perc_classe_d/1+1),E61*(perc_classe_d/1+1)),0)</f>
        <v>0</v>
      </c>
      <c r="G61" s="47">
        <f t="shared" ref="G61:G68" si="246">IF(qtd_classes&gt;4,IF(incide_classe="Classe Inicial",C61*(perc_classe_e/1+1),F61*(perc_classe_e/1+1)),0)</f>
        <v>0</v>
      </c>
      <c r="H61" s="47">
        <f t="shared" ref="H61:H68" si="247">IF(qtd_classes&gt;5,IF(incide_classe="Classe Inicial",C61*(perc_classe_f/1+1),G61*(perc_classe_f/1+1)),0)</f>
        <v>0</v>
      </c>
      <c r="I61" s="47">
        <f t="shared" ref="I61:I68" si="248">IF(qtd_classes&gt;6,IF(incide_classe="Classe Inicial",C61*(perc_classe_g/1+1),H61*(perc_classe_g/1+1)),0)</f>
        <v>0</v>
      </c>
      <c r="J61" s="47">
        <f t="shared" ref="J61:J68" si="249">IF(qtd_classes&gt;7,IF(incide_classe="Classe Inicial",C61*(perc_classe_h/1+1),I61*(perc_classe_h/1+1)),0)</f>
        <v>0</v>
      </c>
      <c r="K61" s="47">
        <f t="shared" ref="K61:K68" si="250">IF(qtd_classes&gt;8,IF(incide_classe="Classe Inicial",C61*(perc_classe_i/1+1),J61*(perc_classe_i/1+1)),0)</f>
        <v>0</v>
      </c>
      <c r="L61" s="47">
        <f t="shared" ref="L61:L68" si="251">IF(qtd_classes&gt;9,IF(incide_classe="Classe Inicial",C61*(perc_classe_j/1+1),K61*(perc_classe_j/1+1)),0)</f>
        <v>0</v>
      </c>
      <c r="M61" s="47">
        <f t="shared" ref="M61:M68" si="252">IF(qtd_classes&gt;10,IF(incide_classe="Classe Inicial",C61*(perc_classe_k/1+1),L61*(perc_classe_k/1+1)),0)</f>
        <v>0</v>
      </c>
      <c r="N61" s="47">
        <f t="shared" ref="N61:N68" si="253">IF(qtd_classes&gt;11,IF(incide_classe="Classe Inicial",C61*(perc_classe_l/1+1),M61*(perc_classe_l/1+1)),0)</f>
        <v>0</v>
      </c>
      <c r="O61" s="47">
        <f t="shared" ref="O61:O68" si="254">IF(qtd_classes&gt;12,IF(incide_classe="Classe Inicial",C61*(perc_classe_m/1+1),N61*(perc_classe_m/1+1)),0)</f>
        <v>0</v>
      </c>
      <c r="P61" s="47">
        <f t="shared" ref="P61:P68" si="255">IF(qtd_classes&gt;13,IF(incide_classe="Classe Inicial",C61*(perc_classe_n/1+1),O61*(perc_classe_n/1+1)),0)</f>
        <v>0</v>
      </c>
      <c r="Q61" s="47">
        <f t="shared" ref="Q61:Q68" si="256">IF(qtd_classes&gt;14,IF(incide_classe="Classe Inicial",C61*(perc_classe_o/1+1),P61*(perc_classe_o/1+1)),0)</f>
        <v>0</v>
      </c>
      <c r="R61" s="47">
        <f t="shared" ref="R61:R68" si="257">IF(qtd_classes&gt;15,IF(incide_classe="Classe Inicial",C61*(perc_classe_p/1+1),Q61*(perc_classe_p/1+1)),0)</f>
        <v>0</v>
      </c>
      <c r="S61" s="47">
        <f t="shared" ref="S61:S68" si="258">IF(qtd_classes&gt;16,IF(incide_classe="Classe Inicial",C61*(perc_classe_q/1+1),R61*(perc_classe_q/1+1)),0)</f>
        <v>0</v>
      </c>
      <c r="T61" s="47">
        <f t="shared" ref="T61:T68" si="259">IF(qtd_classes&gt;17,IF(incide_classe="Classe Inicial",C61*(perc_classe_r/1+1),S61*(perc_classe_r/1+1)),0)</f>
        <v>0</v>
      </c>
      <c r="U61" s="47">
        <f t="shared" ref="U61:U68" si="260">IF(qtd_classes&gt;18,IF(incide_classe="Classe Inicial",C61*(perc_classe_s/1+1),T61*(perc_classe_s/1+1)),0)</f>
        <v>0</v>
      </c>
      <c r="V61" s="47">
        <f t="shared" ref="V61:V68" si="261">IF(qtd_classes&gt;19,IF(incide_classe="Classe Inicial",C61*(perc_classe_t/1+1),U61*(perc_classe_t/1+1)),0)</f>
        <v>0</v>
      </c>
      <c r="W61" s="47">
        <f t="shared" ref="W61:W68" si="262">IF(qtd_classes&gt;20,IF(incide_classe="Classe Inicial",C61*(perc_classe_u/1+1),V61*(perc_classe_u/1+1)),0)</f>
        <v>0</v>
      </c>
      <c r="X61" s="47">
        <f t="shared" ref="X61:X68" si="263">IF(qtd_classes&gt;21,IF(incide_classe="Classe Inicial",C61*(perc_classe_v/1+1),W61*(perc_classe_v/1+1)),0)</f>
        <v>0</v>
      </c>
      <c r="Y61" s="47">
        <f t="shared" ref="Y61:Y68" si="264">IF(qtd_classes&gt;22,IF(incide_classe="Classe Inicial",C61*(perc_classe_w/1+1),X61*(perc_classe_w/1+1)),0)</f>
        <v>0</v>
      </c>
      <c r="Z61" s="47">
        <f t="shared" ref="Z61:Z68" si="265">IF(qtd_classes&gt;23,IF(incide_classe="Classe Inicial",C61*(perc_classe_x/1+1),Y61*(perc_classe_x/1+1)),0)</f>
        <v>0</v>
      </c>
      <c r="AA61" s="47">
        <f t="shared" ref="AA61:AA68" si="266">IF(qtd_classes&gt;24,IF(incide_classe="Classe Inicial",C61*(perc_classe_y/1+1),Z61*(perc_classe_y/1+1)),0)</f>
        <v>0</v>
      </c>
      <c r="AB61" s="47">
        <f t="shared" ref="AB61:AB68" si="267">IF(qtd_classes&gt;25,IF(incide_classe="Classe Inicial",C61*(perc_classe_z/1+1),AA61*(perc_classe_z/1+1)),0)</f>
        <v>0</v>
      </c>
      <c r="AC61" s="47">
        <f t="shared" ref="AC61:AC68" si="268">IF(qtd_classes&gt;26,IF(incide_classe="Classe Inicial",C61*(perc_classe_aa/1+1),AB61*(perc_classe_aa/1+1)),0)</f>
        <v>0</v>
      </c>
      <c r="AD61" s="47">
        <f t="shared" ref="AD61:AD68" si="269">IF(qtd_classes&gt;27,IF(incide_classe="Classe Inicial",C61*(perc_classe_ab/1+1),AC61*(perc_classe_ab/1+1)),0)</f>
        <v>0</v>
      </c>
      <c r="AE61" s="47">
        <f t="shared" ref="AE61:AE68" si="270">IF(qtd_classes&gt;28,IF(incide_classe="Classe Inicial",C61*(perc_classe_ac/1+1),AD61*(perc_classe_ac/1+1)),0)</f>
        <v>0</v>
      </c>
      <c r="AF61" s="47">
        <f t="shared" ref="AF61:AF68" si="271">IF(qtd_classes&gt;29,IF(incide_classe="Classe Inicial",C61*(perc_classe_ad/1+1),AE61*(perc_classe_ad/1+1)),0)</f>
        <v>0</v>
      </c>
      <c r="AG61" s="47">
        <f t="shared" ref="AG61:AG68" si="272">IF(qtd_classes&gt;30,IF(incide_classe="Classe Inicial",C61*(perc_classe_ae/1+1),AF61*(perc_classe_ae/1+1)),0)</f>
        <v>0</v>
      </c>
      <c r="AH61" s="47">
        <f t="shared" ref="AH61:AH68" si="273">IF(qtd_classes&gt;31,IF(incide_classe="Classe Inicial",C61*(perc_classe_af/1+1),AG61*(perc_classe_af/1+1)),0)</f>
        <v>0</v>
      </c>
      <c r="AI61" s="47">
        <f t="shared" ref="AI61:AI68" si="274">IF(qtd_classes&gt;32,IF(incide_classe="Classe Inicial",C61*(perc_classe_ag/1+1),AH61*(perc_classe_ag/1+1)),0)</f>
        <v>0</v>
      </c>
      <c r="AJ61" s="47">
        <f t="shared" ref="AJ61:AJ68" si="275">IF(qtd_classes&gt;33,IF(incide_classe="Classe Inicial",C61*(perc_classe_ah/1+1),AI61*(perc_classe_ah/1+1)),0)</f>
        <v>0</v>
      </c>
      <c r="AK61" s="47">
        <f t="shared" ref="AK61:AK68" si="276">IF(qtd_classes&gt;34,IF(incide_classe="Classe Inicial",C61*(perc_classe_ai/1+1),AJ61*(perc_classe_ai/1+1)),0)</f>
        <v>0</v>
      </c>
      <c r="AL61" s="47">
        <f t="shared" ref="AL61:AL68" si="277">IF(qtd_classes&gt;35,IF(incide_classe="Classe Inicial",C61*(perc_classe_aj/1+1),AK61*(perc_classe_aj/1+1)),0)</f>
        <v>0</v>
      </c>
      <c r="AM61" s="47">
        <f t="shared" ref="AM61:AM68" si="278">IF(qtd_classes&gt;36,IF(incide_classe="Classe Inicial",C61*(perc_classe_ak/1+1),AL61*(perc_classe_ak/1+1)),0)</f>
        <v>0</v>
      </c>
      <c r="AN61" s="47">
        <f t="shared" ref="AN61:AN68" si="279">IF(qtd_classes&gt;37,IF(incide_classe="Classe Inicial",C61*(perc_classe_al/1+1),AM61*(perc_classe_al/1+1)),0)</f>
        <v>0</v>
      </c>
      <c r="AO61" s="47">
        <f t="shared" ref="AO61:AO68" si="280">IF(qtd_classes&gt;38,IF(incide_classe="Classe Inicial",C61*(perc_classe_am/1+1),AN61*(perc_classe_am/1+1)),0)</f>
        <v>0</v>
      </c>
      <c r="AP61" s="47">
        <f t="shared" ref="AP61:AP68" si="281">IF(qtd_classes&gt;39,IF(incide_classe="Classe Inicial",C61*(perc_classe_an/1+1),AO61*(perc_classe_an/1+1)),0)</f>
        <v>0</v>
      </c>
    </row>
    <row r="62" spans="1:42" x14ac:dyDescent="0.25">
      <c r="B62" s="87" t="str">
        <f>IF(qtd_niveis&gt;1,"II","")</f>
        <v/>
      </c>
      <c r="C62" s="66">
        <f>IF(qtd_niveis&gt;1,IF(NI="I",C61*(perc_niv_I/1+1),C61*(perc_niv_I/1+1)),0)</f>
        <v>0</v>
      </c>
      <c r="D62" s="47">
        <f t="shared" si="243"/>
        <v>0</v>
      </c>
      <c r="E62" s="47">
        <f t="shared" si="244"/>
        <v>0</v>
      </c>
      <c r="F62" s="47">
        <f t="shared" si="245"/>
        <v>0</v>
      </c>
      <c r="G62" s="47">
        <f t="shared" si="246"/>
        <v>0</v>
      </c>
      <c r="H62" s="47">
        <f t="shared" si="247"/>
        <v>0</v>
      </c>
      <c r="I62" s="47">
        <f t="shared" si="248"/>
        <v>0</v>
      </c>
      <c r="J62" s="47">
        <f t="shared" si="249"/>
        <v>0</v>
      </c>
      <c r="K62" s="47">
        <f t="shared" si="250"/>
        <v>0</v>
      </c>
      <c r="L62" s="47">
        <f t="shared" si="251"/>
        <v>0</v>
      </c>
      <c r="M62" s="47">
        <f t="shared" si="252"/>
        <v>0</v>
      </c>
      <c r="N62" s="47">
        <f t="shared" si="253"/>
        <v>0</v>
      </c>
      <c r="O62" s="47">
        <f t="shared" si="254"/>
        <v>0</v>
      </c>
      <c r="P62" s="47">
        <f t="shared" si="255"/>
        <v>0</v>
      </c>
      <c r="Q62" s="47">
        <f t="shared" si="256"/>
        <v>0</v>
      </c>
      <c r="R62" s="47">
        <f t="shared" si="257"/>
        <v>0</v>
      </c>
      <c r="S62" s="47">
        <f t="shared" si="258"/>
        <v>0</v>
      </c>
      <c r="T62" s="47">
        <f t="shared" si="259"/>
        <v>0</v>
      </c>
      <c r="U62" s="47">
        <f t="shared" si="260"/>
        <v>0</v>
      </c>
      <c r="V62" s="47">
        <f t="shared" si="261"/>
        <v>0</v>
      </c>
      <c r="W62" s="47">
        <f t="shared" si="262"/>
        <v>0</v>
      </c>
      <c r="X62" s="47">
        <f t="shared" si="263"/>
        <v>0</v>
      </c>
      <c r="Y62" s="47">
        <f t="shared" si="264"/>
        <v>0</v>
      </c>
      <c r="Z62" s="47">
        <f t="shared" si="265"/>
        <v>0</v>
      </c>
      <c r="AA62" s="47">
        <f t="shared" si="266"/>
        <v>0</v>
      </c>
      <c r="AB62" s="47">
        <f t="shared" si="267"/>
        <v>0</v>
      </c>
      <c r="AC62" s="47">
        <f t="shared" si="268"/>
        <v>0</v>
      </c>
      <c r="AD62" s="47">
        <f t="shared" si="269"/>
        <v>0</v>
      </c>
      <c r="AE62" s="47">
        <f t="shared" si="270"/>
        <v>0</v>
      </c>
      <c r="AF62" s="47">
        <f t="shared" si="271"/>
        <v>0</v>
      </c>
      <c r="AG62" s="47">
        <f t="shared" si="272"/>
        <v>0</v>
      </c>
      <c r="AH62" s="47">
        <f t="shared" si="273"/>
        <v>0</v>
      </c>
      <c r="AI62" s="47">
        <f t="shared" si="274"/>
        <v>0</v>
      </c>
      <c r="AJ62" s="47">
        <f t="shared" si="275"/>
        <v>0</v>
      </c>
      <c r="AK62" s="47">
        <f t="shared" si="276"/>
        <v>0</v>
      </c>
      <c r="AL62" s="47">
        <f t="shared" si="277"/>
        <v>0</v>
      </c>
      <c r="AM62" s="47">
        <f t="shared" si="278"/>
        <v>0</v>
      </c>
      <c r="AN62" s="47">
        <f t="shared" si="279"/>
        <v>0</v>
      </c>
      <c r="AO62" s="47">
        <f t="shared" si="280"/>
        <v>0</v>
      </c>
      <c r="AP62" s="47">
        <f t="shared" si="281"/>
        <v>0</v>
      </c>
    </row>
    <row r="63" spans="1:42" x14ac:dyDescent="0.25">
      <c r="B63" s="87" t="str">
        <f>IF(qtd_niveis&gt;2,"III","")</f>
        <v/>
      </c>
      <c r="C63" s="46">
        <f>IF(qtd_niveis&gt;2,IF(NII="I",C61*(perc_niv_II/1+1),C62*(perc_niv_II/1+1)),0)</f>
        <v>0</v>
      </c>
      <c r="D63" s="47">
        <f>IF(qtd_classes&gt;1,IF(incide_classe="Classe Inicial",C63*(perc_classe_b/1+1),C63*(perc_classe_b/1+1)),0)</f>
        <v>0</v>
      </c>
      <c r="E63" s="47">
        <f t="shared" si="244"/>
        <v>0</v>
      </c>
      <c r="F63" s="47">
        <f t="shared" si="245"/>
        <v>0</v>
      </c>
      <c r="G63" s="47">
        <f t="shared" si="246"/>
        <v>0</v>
      </c>
      <c r="H63" s="47">
        <f t="shared" si="247"/>
        <v>0</v>
      </c>
      <c r="I63" s="47">
        <f t="shared" si="248"/>
        <v>0</v>
      </c>
      <c r="J63" s="47">
        <f t="shared" si="249"/>
        <v>0</v>
      </c>
      <c r="K63" s="47">
        <f t="shared" si="250"/>
        <v>0</v>
      </c>
      <c r="L63" s="47">
        <f t="shared" si="251"/>
        <v>0</v>
      </c>
      <c r="M63" s="47">
        <f t="shared" si="252"/>
        <v>0</v>
      </c>
      <c r="N63" s="47">
        <f t="shared" si="253"/>
        <v>0</v>
      </c>
      <c r="O63" s="47">
        <f t="shared" si="254"/>
        <v>0</v>
      </c>
      <c r="P63" s="47">
        <f t="shared" si="255"/>
        <v>0</v>
      </c>
      <c r="Q63" s="47">
        <f t="shared" si="256"/>
        <v>0</v>
      </c>
      <c r="R63" s="47">
        <f t="shared" si="257"/>
        <v>0</v>
      </c>
      <c r="S63" s="47">
        <f t="shared" si="258"/>
        <v>0</v>
      </c>
      <c r="T63" s="47">
        <f t="shared" si="259"/>
        <v>0</v>
      </c>
      <c r="U63" s="47">
        <f t="shared" si="260"/>
        <v>0</v>
      </c>
      <c r="V63" s="47">
        <f t="shared" si="261"/>
        <v>0</v>
      </c>
      <c r="W63" s="47">
        <f t="shared" si="262"/>
        <v>0</v>
      </c>
      <c r="X63" s="47">
        <f t="shared" si="263"/>
        <v>0</v>
      </c>
      <c r="Y63" s="47">
        <f t="shared" si="264"/>
        <v>0</v>
      </c>
      <c r="Z63" s="47">
        <f t="shared" si="265"/>
        <v>0</v>
      </c>
      <c r="AA63" s="47">
        <f t="shared" si="266"/>
        <v>0</v>
      </c>
      <c r="AB63" s="47">
        <f t="shared" si="267"/>
        <v>0</v>
      </c>
      <c r="AC63" s="47">
        <f t="shared" si="268"/>
        <v>0</v>
      </c>
      <c r="AD63" s="47">
        <f t="shared" si="269"/>
        <v>0</v>
      </c>
      <c r="AE63" s="47">
        <f t="shared" si="270"/>
        <v>0</v>
      </c>
      <c r="AF63" s="47">
        <f t="shared" si="271"/>
        <v>0</v>
      </c>
      <c r="AG63" s="47">
        <f t="shared" si="272"/>
        <v>0</v>
      </c>
      <c r="AH63" s="47">
        <f t="shared" si="273"/>
        <v>0</v>
      </c>
      <c r="AI63" s="47">
        <f t="shared" si="274"/>
        <v>0</v>
      </c>
      <c r="AJ63" s="47">
        <f t="shared" si="275"/>
        <v>0</v>
      </c>
      <c r="AK63" s="47">
        <f t="shared" si="276"/>
        <v>0</v>
      </c>
      <c r="AL63" s="47">
        <f t="shared" si="277"/>
        <v>0</v>
      </c>
      <c r="AM63" s="47">
        <f t="shared" si="278"/>
        <v>0</v>
      </c>
      <c r="AN63" s="47">
        <f t="shared" si="279"/>
        <v>0</v>
      </c>
      <c r="AO63" s="47">
        <f t="shared" si="280"/>
        <v>0</v>
      </c>
      <c r="AP63" s="47">
        <f t="shared" si="281"/>
        <v>0</v>
      </c>
    </row>
    <row r="64" spans="1:42" x14ac:dyDescent="0.25">
      <c r="B64" s="87" t="str">
        <f>IF(qtd_niveis&gt;3,"IV","")</f>
        <v/>
      </c>
      <c r="C64" s="66">
        <f>IF(qtd_niveis&gt;3,IF(NIII="I",C61*(perc_niv_III/1+1),IF(NIII="II",C62*(perc_niv_III/1+1),C63*(perc_niv_III/1+1))),0)</f>
        <v>0</v>
      </c>
      <c r="D64" s="47">
        <f t="shared" si="243"/>
        <v>0</v>
      </c>
      <c r="E64" s="47">
        <f t="shared" si="244"/>
        <v>0</v>
      </c>
      <c r="F64" s="47">
        <f t="shared" si="245"/>
        <v>0</v>
      </c>
      <c r="G64" s="47">
        <f t="shared" si="246"/>
        <v>0</v>
      </c>
      <c r="H64" s="47">
        <f t="shared" si="247"/>
        <v>0</v>
      </c>
      <c r="I64" s="47">
        <f t="shared" si="248"/>
        <v>0</v>
      </c>
      <c r="J64" s="47">
        <f t="shared" si="249"/>
        <v>0</v>
      </c>
      <c r="K64" s="47">
        <f t="shared" si="250"/>
        <v>0</v>
      </c>
      <c r="L64" s="47">
        <f t="shared" si="251"/>
        <v>0</v>
      </c>
      <c r="M64" s="47">
        <f t="shared" si="252"/>
        <v>0</v>
      </c>
      <c r="N64" s="47">
        <f t="shared" si="253"/>
        <v>0</v>
      </c>
      <c r="O64" s="47">
        <f t="shared" si="254"/>
        <v>0</v>
      </c>
      <c r="P64" s="47">
        <f t="shared" si="255"/>
        <v>0</v>
      </c>
      <c r="Q64" s="47">
        <f t="shared" si="256"/>
        <v>0</v>
      </c>
      <c r="R64" s="47">
        <f t="shared" si="257"/>
        <v>0</v>
      </c>
      <c r="S64" s="47">
        <f t="shared" si="258"/>
        <v>0</v>
      </c>
      <c r="T64" s="47">
        <f t="shared" si="259"/>
        <v>0</v>
      </c>
      <c r="U64" s="47">
        <f t="shared" si="260"/>
        <v>0</v>
      </c>
      <c r="V64" s="47">
        <f t="shared" si="261"/>
        <v>0</v>
      </c>
      <c r="W64" s="47">
        <f t="shared" si="262"/>
        <v>0</v>
      </c>
      <c r="X64" s="47">
        <f t="shared" si="263"/>
        <v>0</v>
      </c>
      <c r="Y64" s="47">
        <f t="shared" si="264"/>
        <v>0</v>
      </c>
      <c r="Z64" s="47">
        <f t="shared" si="265"/>
        <v>0</v>
      </c>
      <c r="AA64" s="47">
        <f t="shared" si="266"/>
        <v>0</v>
      </c>
      <c r="AB64" s="47">
        <f t="shared" si="267"/>
        <v>0</v>
      </c>
      <c r="AC64" s="47">
        <f t="shared" si="268"/>
        <v>0</v>
      </c>
      <c r="AD64" s="47">
        <f t="shared" si="269"/>
        <v>0</v>
      </c>
      <c r="AE64" s="47">
        <f t="shared" si="270"/>
        <v>0</v>
      </c>
      <c r="AF64" s="47">
        <f t="shared" si="271"/>
        <v>0</v>
      </c>
      <c r="AG64" s="47">
        <f t="shared" si="272"/>
        <v>0</v>
      </c>
      <c r="AH64" s="47">
        <f t="shared" si="273"/>
        <v>0</v>
      </c>
      <c r="AI64" s="47">
        <f t="shared" si="274"/>
        <v>0</v>
      </c>
      <c r="AJ64" s="47">
        <f t="shared" si="275"/>
        <v>0</v>
      </c>
      <c r="AK64" s="47">
        <f t="shared" si="276"/>
        <v>0</v>
      </c>
      <c r="AL64" s="47">
        <f t="shared" si="277"/>
        <v>0</v>
      </c>
      <c r="AM64" s="47">
        <f t="shared" si="278"/>
        <v>0</v>
      </c>
      <c r="AN64" s="47">
        <f t="shared" si="279"/>
        <v>0</v>
      </c>
      <c r="AO64" s="47">
        <f t="shared" si="280"/>
        <v>0</v>
      </c>
      <c r="AP64" s="47">
        <f t="shared" si="281"/>
        <v>0</v>
      </c>
    </row>
    <row r="65" spans="1:42" x14ac:dyDescent="0.25">
      <c r="B65" s="87" t="str">
        <f>IF(qtd_niveis&gt;4,"V","")</f>
        <v/>
      </c>
      <c r="C65" s="46">
        <f>IF(qtd_niveis&gt;4,IF(NIV="I",C61*(perc_niv_IV/1+1),IF(NIV="II",C62*(perc_niv_IV/1+1),IF(NIV="III",C63*(perc_niv_IV/1+1),C64*(perc_niv_IV/1+1)))),0)</f>
        <v>0</v>
      </c>
      <c r="D65" s="47">
        <f t="shared" si="243"/>
        <v>0</v>
      </c>
      <c r="E65" s="47">
        <f t="shared" si="244"/>
        <v>0</v>
      </c>
      <c r="F65" s="47">
        <f t="shared" si="245"/>
        <v>0</v>
      </c>
      <c r="G65" s="47">
        <f t="shared" si="246"/>
        <v>0</v>
      </c>
      <c r="H65" s="47">
        <f t="shared" si="247"/>
        <v>0</v>
      </c>
      <c r="I65" s="47">
        <f t="shared" si="248"/>
        <v>0</v>
      </c>
      <c r="J65" s="47">
        <f t="shared" si="249"/>
        <v>0</v>
      </c>
      <c r="K65" s="47">
        <f t="shared" si="250"/>
        <v>0</v>
      </c>
      <c r="L65" s="47">
        <f t="shared" si="251"/>
        <v>0</v>
      </c>
      <c r="M65" s="47">
        <f t="shared" si="252"/>
        <v>0</v>
      </c>
      <c r="N65" s="47">
        <f t="shared" si="253"/>
        <v>0</v>
      </c>
      <c r="O65" s="47">
        <f t="shared" si="254"/>
        <v>0</v>
      </c>
      <c r="P65" s="47">
        <f t="shared" si="255"/>
        <v>0</v>
      </c>
      <c r="Q65" s="47">
        <f t="shared" si="256"/>
        <v>0</v>
      </c>
      <c r="R65" s="47">
        <f t="shared" si="257"/>
        <v>0</v>
      </c>
      <c r="S65" s="47">
        <f t="shared" si="258"/>
        <v>0</v>
      </c>
      <c r="T65" s="47">
        <f t="shared" si="259"/>
        <v>0</v>
      </c>
      <c r="U65" s="47">
        <f t="shared" si="260"/>
        <v>0</v>
      </c>
      <c r="V65" s="47">
        <f t="shared" si="261"/>
        <v>0</v>
      </c>
      <c r="W65" s="47">
        <f t="shared" si="262"/>
        <v>0</v>
      </c>
      <c r="X65" s="47">
        <f t="shared" si="263"/>
        <v>0</v>
      </c>
      <c r="Y65" s="47">
        <f t="shared" si="264"/>
        <v>0</v>
      </c>
      <c r="Z65" s="47">
        <f t="shared" si="265"/>
        <v>0</v>
      </c>
      <c r="AA65" s="47">
        <f t="shared" si="266"/>
        <v>0</v>
      </c>
      <c r="AB65" s="47">
        <f t="shared" si="267"/>
        <v>0</v>
      </c>
      <c r="AC65" s="47">
        <f t="shared" si="268"/>
        <v>0</v>
      </c>
      <c r="AD65" s="47">
        <f t="shared" si="269"/>
        <v>0</v>
      </c>
      <c r="AE65" s="47">
        <f t="shared" si="270"/>
        <v>0</v>
      </c>
      <c r="AF65" s="47">
        <f t="shared" si="271"/>
        <v>0</v>
      </c>
      <c r="AG65" s="47">
        <f t="shared" si="272"/>
        <v>0</v>
      </c>
      <c r="AH65" s="47">
        <f t="shared" si="273"/>
        <v>0</v>
      </c>
      <c r="AI65" s="47">
        <f t="shared" si="274"/>
        <v>0</v>
      </c>
      <c r="AJ65" s="47">
        <f t="shared" si="275"/>
        <v>0</v>
      </c>
      <c r="AK65" s="47">
        <f t="shared" si="276"/>
        <v>0</v>
      </c>
      <c r="AL65" s="47">
        <f t="shared" si="277"/>
        <v>0</v>
      </c>
      <c r="AM65" s="47">
        <f t="shared" si="278"/>
        <v>0</v>
      </c>
      <c r="AN65" s="47">
        <f t="shared" si="279"/>
        <v>0</v>
      </c>
      <c r="AO65" s="47">
        <f t="shared" si="280"/>
        <v>0</v>
      </c>
      <c r="AP65" s="47">
        <f t="shared" si="281"/>
        <v>0</v>
      </c>
    </row>
    <row r="66" spans="1:42" x14ac:dyDescent="0.25">
      <c r="B66" s="87" t="str">
        <f>IF(qtd_niveis&gt;5,"VI","")</f>
        <v/>
      </c>
      <c r="C66" s="66">
        <f>IF(qtd_niveis&gt;5,IF(NV="I",C61*(perc_niv_V/1+1),IF(NV="II",C62*(perc_niv_V/1+1),IF(NV="III",C63*(perc_niv_V/1+1),IF(NV="IV",C64*(perc_niv_V/1+1),C65*(perc_niv_V/1+1))))),0)</f>
        <v>0</v>
      </c>
      <c r="D66" s="47">
        <f t="shared" si="243"/>
        <v>0</v>
      </c>
      <c r="E66" s="47">
        <f t="shared" si="244"/>
        <v>0</v>
      </c>
      <c r="F66" s="47">
        <f t="shared" si="245"/>
        <v>0</v>
      </c>
      <c r="G66" s="47">
        <f t="shared" si="246"/>
        <v>0</v>
      </c>
      <c r="H66" s="47">
        <f t="shared" si="247"/>
        <v>0</v>
      </c>
      <c r="I66" s="47">
        <f t="shared" si="248"/>
        <v>0</v>
      </c>
      <c r="J66" s="47">
        <f t="shared" si="249"/>
        <v>0</v>
      </c>
      <c r="K66" s="47">
        <f t="shared" si="250"/>
        <v>0</v>
      </c>
      <c r="L66" s="47">
        <f t="shared" si="251"/>
        <v>0</v>
      </c>
      <c r="M66" s="47">
        <f t="shared" si="252"/>
        <v>0</v>
      </c>
      <c r="N66" s="47">
        <f t="shared" si="253"/>
        <v>0</v>
      </c>
      <c r="O66" s="47">
        <f t="shared" si="254"/>
        <v>0</v>
      </c>
      <c r="P66" s="47">
        <f t="shared" si="255"/>
        <v>0</v>
      </c>
      <c r="Q66" s="47">
        <f t="shared" si="256"/>
        <v>0</v>
      </c>
      <c r="R66" s="47">
        <f t="shared" si="257"/>
        <v>0</v>
      </c>
      <c r="S66" s="47">
        <f t="shared" si="258"/>
        <v>0</v>
      </c>
      <c r="T66" s="47">
        <f t="shared" si="259"/>
        <v>0</v>
      </c>
      <c r="U66" s="47">
        <f t="shared" si="260"/>
        <v>0</v>
      </c>
      <c r="V66" s="47">
        <f t="shared" si="261"/>
        <v>0</v>
      </c>
      <c r="W66" s="47">
        <f t="shared" si="262"/>
        <v>0</v>
      </c>
      <c r="X66" s="47">
        <f t="shared" si="263"/>
        <v>0</v>
      </c>
      <c r="Y66" s="47">
        <f t="shared" si="264"/>
        <v>0</v>
      </c>
      <c r="Z66" s="47">
        <f t="shared" si="265"/>
        <v>0</v>
      </c>
      <c r="AA66" s="47">
        <f t="shared" si="266"/>
        <v>0</v>
      </c>
      <c r="AB66" s="47">
        <f t="shared" si="267"/>
        <v>0</v>
      </c>
      <c r="AC66" s="47">
        <f t="shared" si="268"/>
        <v>0</v>
      </c>
      <c r="AD66" s="47">
        <f t="shared" si="269"/>
        <v>0</v>
      </c>
      <c r="AE66" s="47">
        <f t="shared" si="270"/>
        <v>0</v>
      </c>
      <c r="AF66" s="47">
        <f t="shared" si="271"/>
        <v>0</v>
      </c>
      <c r="AG66" s="47">
        <f t="shared" si="272"/>
        <v>0</v>
      </c>
      <c r="AH66" s="47">
        <f t="shared" si="273"/>
        <v>0</v>
      </c>
      <c r="AI66" s="47">
        <f t="shared" si="274"/>
        <v>0</v>
      </c>
      <c r="AJ66" s="47">
        <f t="shared" si="275"/>
        <v>0</v>
      </c>
      <c r="AK66" s="47">
        <f t="shared" si="276"/>
        <v>0</v>
      </c>
      <c r="AL66" s="47">
        <f t="shared" si="277"/>
        <v>0</v>
      </c>
      <c r="AM66" s="47">
        <f t="shared" si="278"/>
        <v>0</v>
      </c>
      <c r="AN66" s="47">
        <f t="shared" si="279"/>
        <v>0</v>
      </c>
      <c r="AO66" s="47">
        <f t="shared" si="280"/>
        <v>0</v>
      </c>
      <c r="AP66" s="47">
        <f t="shared" si="281"/>
        <v>0</v>
      </c>
    </row>
    <row r="67" spans="1:42" x14ac:dyDescent="0.25">
      <c r="B67" s="87" t="str">
        <f>IF(qtd_niveis&gt;6,"VII","")</f>
        <v/>
      </c>
      <c r="C67" s="66">
        <f>IF(qtd_niveis&gt;6,IF(NVI="I",C61*(perc_niv_VI/1+1),IF(NVI="II",C62*(perc_niv_VI/1+1),IF(NVI="III",C63*(perc_niv_VI/1+1),IF(NVI="IV",C64*(perc_niv_VI/1+1),IF(NVI="V",C65*(perc_niv_VI/1+1),C66*(perc_niv_VI/1+1)))))),0)</f>
        <v>0</v>
      </c>
      <c r="D67" s="47">
        <f t="shared" si="243"/>
        <v>0</v>
      </c>
      <c r="E67" s="47">
        <f t="shared" si="244"/>
        <v>0</v>
      </c>
      <c r="F67" s="47">
        <f t="shared" si="245"/>
        <v>0</v>
      </c>
      <c r="G67" s="47">
        <f t="shared" si="246"/>
        <v>0</v>
      </c>
      <c r="H67" s="47">
        <f t="shared" si="247"/>
        <v>0</v>
      </c>
      <c r="I67" s="47">
        <f t="shared" si="248"/>
        <v>0</v>
      </c>
      <c r="J67" s="47">
        <f t="shared" si="249"/>
        <v>0</v>
      </c>
      <c r="K67" s="47">
        <f t="shared" si="250"/>
        <v>0</v>
      </c>
      <c r="L67" s="47">
        <f t="shared" si="251"/>
        <v>0</v>
      </c>
      <c r="M67" s="47">
        <f t="shared" si="252"/>
        <v>0</v>
      </c>
      <c r="N67" s="47">
        <f t="shared" si="253"/>
        <v>0</v>
      </c>
      <c r="O67" s="47">
        <f t="shared" si="254"/>
        <v>0</v>
      </c>
      <c r="P67" s="47">
        <f t="shared" si="255"/>
        <v>0</v>
      </c>
      <c r="Q67" s="47">
        <f t="shared" si="256"/>
        <v>0</v>
      </c>
      <c r="R67" s="47">
        <f t="shared" si="257"/>
        <v>0</v>
      </c>
      <c r="S67" s="47">
        <f t="shared" si="258"/>
        <v>0</v>
      </c>
      <c r="T67" s="47">
        <f t="shared" si="259"/>
        <v>0</v>
      </c>
      <c r="U67" s="47">
        <f t="shared" si="260"/>
        <v>0</v>
      </c>
      <c r="V67" s="47">
        <f t="shared" si="261"/>
        <v>0</v>
      </c>
      <c r="W67" s="47">
        <f t="shared" si="262"/>
        <v>0</v>
      </c>
      <c r="X67" s="47">
        <f t="shared" si="263"/>
        <v>0</v>
      </c>
      <c r="Y67" s="47">
        <f t="shared" si="264"/>
        <v>0</v>
      </c>
      <c r="Z67" s="47">
        <f t="shared" si="265"/>
        <v>0</v>
      </c>
      <c r="AA67" s="47">
        <f t="shared" si="266"/>
        <v>0</v>
      </c>
      <c r="AB67" s="47">
        <f t="shared" si="267"/>
        <v>0</v>
      </c>
      <c r="AC67" s="47">
        <f t="shared" si="268"/>
        <v>0</v>
      </c>
      <c r="AD67" s="47">
        <f t="shared" si="269"/>
        <v>0</v>
      </c>
      <c r="AE67" s="47">
        <f t="shared" si="270"/>
        <v>0</v>
      </c>
      <c r="AF67" s="47">
        <f t="shared" si="271"/>
        <v>0</v>
      </c>
      <c r="AG67" s="47">
        <f t="shared" si="272"/>
        <v>0</v>
      </c>
      <c r="AH67" s="47">
        <f t="shared" si="273"/>
        <v>0</v>
      </c>
      <c r="AI67" s="47">
        <f t="shared" si="274"/>
        <v>0</v>
      </c>
      <c r="AJ67" s="47">
        <f t="shared" si="275"/>
        <v>0</v>
      </c>
      <c r="AK67" s="47">
        <f t="shared" si="276"/>
        <v>0</v>
      </c>
      <c r="AL67" s="47">
        <f t="shared" si="277"/>
        <v>0</v>
      </c>
      <c r="AM67" s="47">
        <f t="shared" si="278"/>
        <v>0</v>
      </c>
      <c r="AN67" s="47">
        <f t="shared" si="279"/>
        <v>0</v>
      </c>
      <c r="AO67" s="47">
        <f t="shared" si="280"/>
        <v>0</v>
      </c>
      <c r="AP67" s="47">
        <f t="shared" si="281"/>
        <v>0</v>
      </c>
    </row>
    <row r="68" spans="1:42" x14ac:dyDescent="0.25">
      <c r="B68" s="87" t="str">
        <f>IF(qtd_niveis&gt;7,"VIII","")</f>
        <v/>
      </c>
      <c r="C68" s="66">
        <f>IF(qtd_niveis&gt;7,IF(NVII="I",C61*(perc_niv_VII/1+1),IF(NVII="II",C62*(perc_niv_VII/1+1),IF(NVII="III",C63*(perc_niv_VII/1+1),IF(NVII="IV",C64*(perc_niv_VII/1+1),IF(NVII="V",C65*(perc_niv_VII/1+1),IF(NVII="VI",C66*(perc_niv_VII/1+1),C67*(perc_niv_VII/1+1))))))),0)</f>
        <v>0</v>
      </c>
      <c r="D68" s="47">
        <f t="shared" si="243"/>
        <v>0</v>
      </c>
      <c r="E68" s="47">
        <f t="shared" si="244"/>
        <v>0</v>
      </c>
      <c r="F68" s="47">
        <f t="shared" si="245"/>
        <v>0</v>
      </c>
      <c r="G68" s="47">
        <f t="shared" si="246"/>
        <v>0</v>
      </c>
      <c r="H68" s="47">
        <f t="shared" si="247"/>
        <v>0</v>
      </c>
      <c r="I68" s="47">
        <f t="shared" si="248"/>
        <v>0</v>
      </c>
      <c r="J68" s="47">
        <f t="shared" si="249"/>
        <v>0</v>
      </c>
      <c r="K68" s="47">
        <f t="shared" si="250"/>
        <v>0</v>
      </c>
      <c r="L68" s="47">
        <f t="shared" si="251"/>
        <v>0</v>
      </c>
      <c r="M68" s="47">
        <f t="shared" si="252"/>
        <v>0</v>
      </c>
      <c r="N68" s="47">
        <f t="shared" si="253"/>
        <v>0</v>
      </c>
      <c r="O68" s="47">
        <f t="shared" si="254"/>
        <v>0</v>
      </c>
      <c r="P68" s="47">
        <f t="shared" si="255"/>
        <v>0</v>
      </c>
      <c r="Q68" s="47">
        <f t="shared" si="256"/>
        <v>0</v>
      </c>
      <c r="R68" s="47">
        <f t="shared" si="257"/>
        <v>0</v>
      </c>
      <c r="S68" s="47">
        <f t="shared" si="258"/>
        <v>0</v>
      </c>
      <c r="T68" s="47">
        <f t="shared" si="259"/>
        <v>0</v>
      </c>
      <c r="U68" s="47">
        <f t="shared" si="260"/>
        <v>0</v>
      </c>
      <c r="V68" s="47">
        <f t="shared" si="261"/>
        <v>0</v>
      </c>
      <c r="W68" s="47">
        <f t="shared" si="262"/>
        <v>0</v>
      </c>
      <c r="X68" s="47">
        <f t="shared" si="263"/>
        <v>0</v>
      </c>
      <c r="Y68" s="47">
        <f t="shared" si="264"/>
        <v>0</v>
      </c>
      <c r="Z68" s="47">
        <f t="shared" si="265"/>
        <v>0</v>
      </c>
      <c r="AA68" s="47">
        <f t="shared" si="266"/>
        <v>0</v>
      </c>
      <c r="AB68" s="47">
        <f t="shared" si="267"/>
        <v>0</v>
      </c>
      <c r="AC68" s="47">
        <f t="shared" si="268"/>
        <v>0</v>
      </c>
      <c r="AD68" s="47">
        <f t="shared" si="269"/>
        <v>0</v>
      </c>
      <c r="AE68" s="47">
        <f t="shared" si="270"/>
        <v>0</v>
      </c>
      <c r="AF68" s="47">
        <f t="shared" si="271"/>
        <v>0</v>
      </c>
      <c r="AG68" s="47">
        <f t="shared" si="272"/>
        <v>0</v>
      </c>
      <c r="AH68" s="47">
        <f t="shared" si="273"/>
        <v>0</v>
      </c>
      <c r="AI68" s="47">
        <f t="shared" si="274"/>
        <v>0</v>
      </c>
      <c r="AJ68" s="47">
        <f t="shared" si="275"/>
        <v>0</v>
      </c>
      <c r="AK68" s="47">
        <f t="shared" si="276"/>
        <v>0</v>
      </c>
      <c r="AL68" s="47">
        <f t="shared" si="277"/>
        <v>0</v>
      </c>
      <c r="AM68" s="47">
        <f t="shared" si="278"/>
        <v>0</v>
      </c>
      <c r="AN68" s="47">
        <f t="shared" si="279"/>
        <v>0</v>
      </c>
      <c r="AO68" s="47">
        <f t="shared" si="280"/>
        <v>0</v>
      </c>
      <c r="AP68" s="47">
        <f t="shared" si="281"/>
        <v>0</v>
      </c>
    </row>
    <row r="69" spans="1:42" x14ac:dyDescent="0.25">
      <c r="A69" s="2"/>
      <c r="B69" s="87"/>
      <c r="C69" s="132" t="s">
        <v>56</v>
      </c>
      <c r="D69" s="132"/>
      <c r="E69" s="132"/>
      <c r="F69" s="132"/>
      <c r="G69" s="132"/>
      <c r="H69" s="88">
        <f>ch_8</f>
        <v>0</v>
      </c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71"/>
      <c r="X69" s="72"/>
    </row>
    <row r="70" spans="1:42" x14ac:dyDescent="0.25">
      <c r="B70" s="87" t="str">
        <f>IF(qtd_niveis&gt;0,"I","")</f>
        <v/>
      </c>
      <c r="C70" s="46">
        <f>IF(piso_prop="Sim",piso_ch1*H69/ch_1,piso_ch8)</f>
        <v>0</v>
      </c>
      <c r="D70" s="47">
        <f t="shared" ref="D70:D77" si="282">IF(qtd_classes&gt;1,IF(incide_classe="Classe Inicial",C70*(perc_classe_b/1+1),C70*(perc_classe_b/1+1)),0)</f>
        <v>0</v>
      </c>
      <c r="E70" s="47">
        <f t="shared" ref="E70:E77" si="283">IF(qtd_classes&gt;2,IF(incide_classe="Classe Inicial",C70*(perc_classe_c/1+1),D70*(perc_classe_c/1+1)),0)</f>
        <v>0</v>
      </c>
      <c r="F70" s="47">
        <f t="shared" ref="F70:F77" si="284">IF(qtd_classes&gt;3,IF(incide_classe="Classe Inicial",C70*(perc_classe_d/1+1),E70*(perc_classe_d/1+1)),0)</f>
        <v>0</v>
      </c>
      <c r="G70" s="47">
        <f t="shared" ref="G70:G77" si="285">IF(qtd_classes&gt;4,IF(incide_classe="Classe Inicial",C70*(perc_classe_e/1+1),F70*(perc_classe_e/1+1)),0)</f>
        <v>0</v>
      </c>
      <c r="H70" s="47">
        <f t="shared" ref="H70:H77" si="286">IF(qtd_classes&gt;5,IF(incide_classe="Classe Inicial",C70*(perc_classe_f/1+1),G70*(perc_classe_f/1+1)),0)</f>
        <v>0</v>
      </c>
      <c r="I70" s="47">
        <f t="shared" ref="I70:I77" si="287">IF(qtd_classes&gt;6,IF(incide_classe="Classe Inicial",C70*(perc_classe_g/1+1),H70*(perc_classe_g/1+1)),0)</f>
        <v>0</v>
      </c>
      <c r="J70" s="47">
        <f t="shared" ref="J70:J77" si="288">IF(qtd_classes&gt;7,IF(incide_classe="Classe Inicial",C70*(perc_classe_h/1+1),I70*(perc_classe_h/1+1)),0)</f>
        <v>0</v>
      </c>
      <c r="K70" s="47">
        <f t="shared" ref="K70:K77" si="289">IF(qtd_classes&gt;8,IF(incide_classe="Classe Inicial",C70*(perc_classe_i/1+1),J70*(perc_classe_i/1+1)),0)</f>
        <v>0</v>
      </c>
      <c r="L70" s="47">
        <f t="shared" ref="L70:L77" si="290">IF(qtd_classes&gt;9,IF(incide_classe="Classe Inicial",C70*(perc_classe_j/1+1),K70*(perc_classe_j/1+1)),0)</f>
        <v>0</v>
      </c>
      <c r="M70" s="47">
        <f t="shared" ref="M70:M77" si="291">IF(qtd_classes&gt;10,IF(incide_classe="Classe Inicial",C70*(perc_classe_k/1+1),L70*(perc_classe_k/1+1)),0)</f>
        <v>0</v>
      </c>
      <c r="N70" s="47">
        <f t="shared" ref="N70:N77" si="292">IF(qtd_classes&gt;11,IF(incide_classe="Classe Inicial",C70*(perc_classe_l/1+1),M70*(perc_classe_l/1+1)),0)</f>
        <v>0</v>
      </c>
      <c r="O70" s="47">
        <f t="shared" ref="O70:O77" si="293">IF(qtd_classes&gt;12,IF(incide_classe="Classe Inicial",C70*(perc_classe_m/1+1),N70*(perc_classe_m/1+1)),0)</f>
        <v>0</v>
      </c>
      <c r="P70" s="47">
        <f t="shared" ref="P70:P77" si="294">IF(qtd_classes&gt;13,IF(incide_classe="Classe Inicial",C70*(perc_classe_n/1+1),O70*(perc_classe_n/1+1)),0)</f>
        <v>0</v>
      </c>
      <c r="Q70" s="47">
        <f t="shared" ref="Q70:Q77" si="295">IF(qtd_classes&gt;14,IF(incide_classe="Classe Inicial",C70*(perc_classe_o/1+1),P70*(perc_classe_o/1+1)),0)</f>
        <v>0</v>
      </c>
      <c r="R70" s="47">
        <f t="shared" ref="R70:R77" si="296">IF(qtd_classes&gt;15,IF(incide_classe="Classe Inicial",C70*(perc_classe_p/1+1),Q70*(perc_classe_p/1+1)),0)</f>
        <v>0</v>
      </c>
      <c r="S70" s="47">
        <f t="shared" ref="S70:S77" si="297">IF(qtd_classes&gt;16,IF(incide_classe="Classe Inicial",C70*(perc_classe_q/1+1),R70*(perc_classe_q/1+1)),0)</f>
        <v>0</v>
      </c>
      <c r="T70" s="47">
        <f t="shared" ref="T70:T77" si="298">IF(qtd_classes&gt;17,IF(incide_classe="Classe Inicial",C70*(perc_classe_r/1+1),S70*(perc_classe_r/1+1)),0)</f>
        <v>0</v>
      </c>
      <c r="U70" s="47">
        <f t="shared" ref="U70:U77" si="299">IF(qtd_classes&gt;18,IF(incide_classe="Classe Inicial",C70*(perc_classe_s/1+1),T70*(perc_classe_s/1+1)),0)</f>
        <v>0</v>
      </c>
      <c r="V70" s="47">
        <f t="shared" ref="V70:V77" si="300">IF(qtd_classes&gt;19,IF(incide_classe="Classe Inicial",C70*(perc_classe_t/1+1),U70*(perc_classe_t/1+1)),0)</f>
        <v>0</v>
      </c>
      <c r="W70" s="47">
        <f t="shared" ref="W70:W77" si="301">IF(qtd_classes&gt;20,IF(incide_classe="Classe Inicial",C70*(perc_classe_u/1+1),V70*(perc_classe_u/1+1)),0)</f>
        <v>0</v>
      </c>
      <c r="X70" s="47">
        <f t="shared" ref="X70:X77" si="302">IF(qtd_classes&gt;21,IF(incide_classe="Classe Inicial",C70*(perc_classe_v/1+1),W70*(perc_classe_v/1+1)),0)</f>
        <v>0</v>
      </c>
      <c r="Y70" s="47">
        <f t="shared" ref="Y70:Y77" si="303">IF(qtd_classes&gt;22,IF(incide_classe="Classe Inicial",C70*(perc_classe_w/1+1),X70*(perc_classe_w/1+1)),0)</f>
        <v>0</v>
      </c>
      <c r="Z70" s="47">
        <f t="shared" ref="Z70:Z77" si="304">IF(qtd_classes&gt;23,IF(incide_classe="Classe Inicial",C70*(perc_classe_x/1+1),Y70*(perc_classe_x/1+1)),0)</f>
        <v>0</v>
      </c>
      <c r="AA70" s="47">
        <f t="shared" ref="AA70:AA77" si="305">IF(qtd_classes&gt;24,IF(incide_classe="Classe Inicial",C70*(perc_classe_y/1+1),Z70*(perc_classe_y/1+1)),0)</f>
        <v>0</v>
      </c>
      <c r="AB70" s="47">
        <f t="shared" ref="AB70:AB77" si="306">IF(qtd_classes&gt;25,IF(incide_classe="Classe Inicial",C70*(perc_classe_z/1+1),AA70*(perc_classe_z/1+1)),0)</f>
        <v>0</v>
      </c>
      <c r="AC70" s="47">
        <f t="shared" ref="AC70:AC77" si="307">IF(qtd_classes&gt;26,IF(incide_classe="Classe Inicial",C70*(perc_classe_aa/1+1),AB70*(perc_classe_aa/1+1)),0)</f>
        <v>0</v>
      </c>
      <c r="AD70" s="47">
        <f t="shared" ref="AD70:AD77" si="308">IF(qtd_classes&gt;27,IF(incide_classe="Classe Inicial",C70*(perc_classe_ab/1+1),AC70*(perc_classe_ab/1+1)),0)</f>
        <v>0</v>
      </c>
      <c r="AE70" s="47">
        <f t="shared" ref="AE70:AE77" si="309">IF(qtd_classes&gt;28,IF(incide_classe="Classe Inicial",C70*(perc_classe_ac/1+1),AD70*(perc_classe_ac/1+1)),0)</f>
        <v>0</v>
      </c>
      <c r="AF70" s="47">
        <f t="shared" ref="AF70:AF77" si="310">IF(qtd_classes&gt;29,IF(incide_classe="Classe Inicial",C70*(perc_classe_ad/1+1),AE70*(perc_classe_ad/1+1)),0)</f>
        <v>0</v>
      </c>
      <c r="AG70" s="47">
        <f t="shared" ref="AG70:AG77" si="311">IF(qtd_classes&gt;30,IF(incide_classe="Classe Inicial",C70*(perc_classe_ae/1+1),AF70*(perc_classe_ae/1+1)),0)</f>
        <v>0</v>
      </c>
      <c r="AH70" s="47">
        <f t="shared" ref="AH70:AH77" si="312">IF(qtd_classes&gt;31,IF(incide_classe="Classe Inicial",C70*(perc_classe_af/1+1),AG70*(perc_classe_af/1+1)),0)</f>
        <v>0</v>
      </c>
      <c r="AI70" s="47">
        <f t="shared" ref="AI70:AI77" si="313">IF(qtd_classes&gt;32,IF(incide_classe="Classe Inicial",C70*(perc_classe_ag/1+1),AH70*(perc_classe_ag/1+1)),0)</f>
        <v>0</v>
      </c>
      <c r="AJ70" s="47">
        <f t="shared" ref="AJ70:AJ77" si="314">IF(qtd_classes&gt;33,IF(incide_classe="Classe Inicial",C70*(perc_classe_ah/1+1),AI70*(perc_classe_ah/1+1)),0)</f>
        <v>0</v>
      </c>
      <c r="AK70" s="47">
        <f t="shared" ref="AK70:AK77" si="315">IF(qtd_classes&gt;34,IF(incide_classe="Classe Inicial",C70*(perc_classe_ai/1+1),AJ70*(perc_classe_ai/1+1)),0)</f>
        <v>0</v>
      </c>
      <c r="AL70" s="47">
        <f t="shared" ref="AL70:AL77" si="316">IF(qtd_classes&gt;35,IF(incide_classe="Classe Inicial",C70*(perc_classe_aj/1+1),AK70*(perc_classe_aj/1+1)),0)</f>
        <v>0</v>
      </c>
      <c r="AM70" s="47">
        <f t="shared" ref="AM70:AM77" si="317">IF(qtd_classes&gt;36,IF(incide_classe="Classe Inicial",C70*(perc_classe_ak/1+1),AL70*(perc_classe_ak/1+1)),0)</f>
        <v>0</v>
      </c>
      <c r="AN70" s="47">
        <f t="shared" ref="AN70:AN77" si="318">IF(qtd_classes&gt;37,IF(incide_classe="Classe Inicial",C70*(perc_classe_al/1+1),AM70*(perc_classe_al/1+1)),0)</f>
        <v>0</v>
      </c>
      <c r="AO70" s="47">
        <f t="shared" ref="AO70:AO77" si="319">IF(qtd_classes&gt;38,IF(incide_classe="Classe Inicial",C70*(perc_classe_am/1+1),AN70*(perc_classe_am/1+1)),0)</f>
        <v>0</v>
      </c>
      <c r="AP70" s="47">
        <f t="shared" ref="AP70:AP77" si="320">IF(qtd_classes&gt;39,IF(incide_classe="Classe Inicial",C70*(perc_classe_an/1+1),AO70*(perc_classe_an/1+1)),0)</f>
        <v>0</v>
      </c>
    </row>
    <row r="71" spans="1:42" x14ac:dyDescent="0.25">
      <c r="B71" s="87" t="str">
        <f>IF(qtd_niveis&gt;1,"II","")</f>
        <v/>
      </c>
      <c r="C71" s="66">
        <f>IF(qtd_niveis&gt;1,IF(NI="I",C70*(perc_niv_I/1+1),C70*(perc_niv_I/1+1)),0)</f>
        <v>0</v>
      </c>
      <c r="D71" s="47">
        <f t="shared" si="282"/>
        <v>0</v>
      </c>
      <c r="E71" s="47">
        <f t="shared" si="283"/>
        <v>0</v>
      </c>
      <c r="F71" s="47">
        <f t="shared" si="284"/>
        <v>0</v>
      </c>
      <c r="G71" s="47">
        <f t="shared" si="285"/>
        <v>0</v>
      </c>
      <c r="H71" s="47">
        <f t="shared" si="286"/>
        <v>0</v>
      </c>
      <c r="I71" s="47">
        <f t="shared" si="287"/>
        <v>0</v>
      </c>
      <c r="J71" s="47">
        <f t="shared" si="288"/>
        <v>0</v>
      </c>
      <c r="K71" s="47">
        <f t="shared" si="289"/>
        <v>0</v>
      </c>
      <c r="L71" s="47">
        <f t="shared" si="290"/>
        <v>0</v>
      </c>
      <c r="M71" s="47">
        <f t="shared" si="291"/>
        <v>0</v>
      </c>
      <c r="N71" s="47">
        <f t="shared" si="292"/>
        <v>0</v>
      </c>
      <c r="O71" s="47">
        <f t="shared" si="293"/>
        <v>0</v>
      </c>
      <c r="P71" s="47">
        <f t="shared" si="294"/>
        <v>0</v>
      </c>
      <c r="Q71" s="47">
        <f t="shared" si="295"/>
        <v>0</v>
      </c>
      <c r="R71" s="47">
        <f t="shared" si="296"/>
        <v>0</v>
      </c>
      <c r="S71" s="47">
        <f t="shared" si="297"/>
        <v>0</v>
      </c>
      <c r="T71" s="47">
        <f t="shared" si="298"/>
        <v>0</v>
      </c>
      <c r="U71" s="47">
        <f t="shared" si="299"/>
        <v>0</v>
      </c>
      <c r="V71" s="47">
        <f t="shared" si="300"/>
        <v>0</v>
      </c>
      <c r="W71" s="47">
        <f t="shared" si="301"/>
        <v>0</v>
      </c>
      <c r="X71" s="47">
        <f t="shared" si="302"/>
        <v>0</v>
      </c>
      <c r="Y71" s="47">
        <f t="shared" si="303"/>
        <v>0</v>
      </c>
      <c r="Z71" s="47">
        <f t="shared" si="304"/>
        <v>0</v>
      </c>
      <c r="AA71" s="47">
        <f t="shared" si="305"/>
        <v>0</v>
      </c>
      <c r="AB71" s="47">
        <f t="shared" si="306"/>
        <v>0</v>
      </c>
      <c r="AC71" s="47">
        <f t="shared" si="307"/>
        <v>0</v>
      </c>
      <c r="AD71" s="47">
        <f t="shared" si="308"/>
        <v>0</v>
      </c>
      <c r="AE71" s="47">
        <f t="shared" si="309"/>
        <v>0</v>
      </c>
      <c r="AF71" s="47">
        <f t="shared" si="310"/>
        <v>0</v>
      </c>
      <c r="AG71" s="47">
        <f t="shared" si="311"/>
        <v>0</v>
      </c>
      <c r="AH71" s="47">
        <f t="shared" si="312"/>
        <v>0</v>
      </c>
      <c r="AI71" s="47">
        <f t="shared" si="313"/>
        <v>0</v>
      </c>
      <c r="AJ71" s="47">
        <f t="shared" si="314"/>
        <v>0</v>
      </c>
      <c r="AK71" s="47">
        <f t="shared" si="315"/>
        <v>0</v>
      </c>
      <c r="AL71" s="47">
        <f t="shared" si="316"/>
        <v>0</v>
      </c>
      <c r="AM71" s="47">
        <f t="shared" si="317"/>
        <v>0</v>
      </c>
      <c r="AN71" s="47">
        <f t="shared" si="318"/>
        <v>0</v>
      </c>
      <c r="AO71" s="47">
        <f t="shared" si="319"/>
        <v>0</v>
      </c>
      <c r="AP71" s="47">
        <f t="shared" si="320"/>
        <v>0</v>
      </c>
    </row>
    <row r="72" spans="1:42" x14ac:dyDescent="0.25">
      <c r="B72" s="87" t="str">
        <f>IF(qtd_niveis&gt;2,"III","")</f>
        <v/>
      </c>
      <c r="C72" s="46">
        <f>IF(qtd_niveis&gt;2,IF(NII="I",C70*(perc_niv_II/1+1),C71*(perc_niv_II/1+1)),0)</f>
        <v>0</v>
      </c>
      <c r="D72" s="47">
        <f>IF(qtd_classes&gt;1,IF(incide_classe="Classe Inicial",C72*(perc_classe_b/1+1),C72*(perc_classe_b/1+1)),0)</f>
        <v>0</v>
      </c>
      <c r="E72" s="47">
        <f t="shared" si="283"/>
        <v>0</v>
      </c>
      <c r="F72" s="47">
        <f t="shared" si="284"/>
        <v>0</v>
      </c>
      <c r="G72" s="47">
        <f t="shared" si="285"/>
        <v>0</v>
      </c>
      <c r="H72" s="47">
        <f t="shared" si="286"/>
        <v>0</v>
      </c>
      <c r="I72" s="47">
        <f t="shared" si="287"/>
        <v>0</v>
      </c>
      <c r="J72" s="47">
        <f t="shared" si="288"/>
        <v>0</v>
      </c>
      <c r="K72" s="47">
        <f t="shared" si="289"/>
        <v>0</v>
      </c>
      <c r="L72" s="47">
        <f t="shared" si="290"/>
        <v>0</v>
      </c>
      <c r="M72" s="47">
        <f t="shared" si="291"/>
        <v>0</v>
      </c>
      <c r="N72" s="47">
        <f t="shared" si="292"/>
        <v>0</v>
      </c>
      <c r="O72" s="47">
        <f t="shared" si="293"/>
        <v>0</v>
      </c>
      <c r="P72" s="47">
        <f t="shared" si="294"/>
        <v>0</v>
      </c>
      <c r="Q72" s="47">
        <f t="shared" si="295"/>
        <v>0</v>
      </c>
      <c r="R72" s="47">
        <f t="shared" si="296"/>
        <v>0</v>
      </c>
      <c r="S72" s="47">
        <f t="shared" si="297"/>
        <v>0</v>
      </c>
      <c r="T72" s="47">
        <f t="shared" si="298"/>
        <v>0</v>
      </c>
      <c r="U72" s="47">
        <f t="shared" si="299"/>
        <v>0</v>
      </c>
      <c r="V72" s="47">
        <f t="shared" si="300"/>
        <v>0</v>
      </c>
      <c r="W72" s="47">
        <f t="shared" si="301"/>
        <v>0</v>
      </c>
      <c r="X72" s="47">
        <f t="shared" si="302"/>
        <v>0</v>
      </c>
      <c r="Y72" s="47">
        <f t="shared" si="303"/>
        <v>0</v>
      </c>
      <c r="Z72" s="47">
        <f t="shared" si="304"/>
        <v>0</v>
      </c>
      <c r="AA72" s="47">
        <f t="shared" si="305"/>
        <v>0</v>
      </c>
      <c r="AB72" s="47">
        <f t="shared" si="306"/>
        <v>0</v>
      </c>
      <c r="AC72" s="47">
        <f t="shared" si="307"/>
        <v>0</v>
      </c>
      <c r="AD72" s="47">
        <f t="shared" si="308"/>
        <v>0</v>
      </c>
      <c r="AE72" s="47">
        <f t="shared" si="309"/>
        <v>0</v>
      </c>
      <c r="AF72" s="47">
        <f t="shared" si="310"/>
        <v>0</v>
      </c>
      <c r="AG72" s="47">
        <f t="shared" si="311"/>
        <v>0</v>
      </c>
      <c r="AH72" s="47">
        <f t="shared" si="312"/>
        <v>0</v>
      </c>
      <c r="AI72" s="47">
        <f t="shared" si="313"/>
        <v>0</v>
      </c>
      <c r="AJ72" s="47">
        <f t="shared" si="314"/>
        <v>0</v>
      </c>
      <c r="AK72" s="47">
        <f t="shared" si="315"/>
        <v>0</v>
      </c>
      <c r="AL72" s="47">
        <f t="shared" si="316"/>
        <v>0</v>
      </c>
      <c r="AM72" s="47">
        <f t="shared" si="317"/>
        <v>0</v>
      </c>
      <c r="AN72" s="47">
        <f t="shared" si="318"/>
        <v>0</v>
      </c>
      <c r="AO72" s="47">
        <f t="shared" si="319"/>
        <v>0</v>
      </c>
      <c r="AP72" s="47">
        <f t="shared" si="320"/>
        <v>0</v>
      </c>
    </row>
    <row r="73" spans="1:42" x14ac:dyDescent="0.25">
      <c r="B73" s="87" t="str">
        <f>IF(qtd_niveis&gt;3,"IV","")</f>
        <v/>
      </c>
      <c r="C73" s="66">
        <f>IF(qtd_niveis&gt;3,IF(NIII="I",C70*(perc_niv_III/1+1),IF(NIII="II",C71*(perc_niv_III/1+1),C72*(perc_niv_III/1+1))),0)</f>
        <v>0</v>
      </c>
      <c r="D73" s="47">
        <f t="shared" si="282"/>
        <v>0</v>
      </c>
      <c r="E73" s="47">
        <f t="shared" si="283"/>
        <v>0</v>
      </c>
      <c r="F73" s="47">
        <f t="shared" si="284"/>
        <v>0</v>
      </c>
      <c r="G73" s="47">
        <f t="shared" si="285"/>
        <v>0</v>
      </c>
      <c r="H73" s="47">
        <f t="shared" si="286"/>
        <v>0</v>
      </c>
      <c r="I73" s="47">
        <f t="shared" si="287"/>
        <v>0</v>
      </c>
      <c r="J73" s="47">
        <f t="shared" si="288"/>
        <v>0</v>
      </c>
      <c r="K73" s="47">
        <f t="shared" si="289"/>
        <v>0</v>
      </c>
      <c r="L73" s="47">
        <f t="shared" si="290"/>
        <v>0</v>
      </c>
      <c r="M73" s="47">
        <f t="shared" si="291"/>
        <v>0</v>
      </c>
      <c r="N73" s="47">
        <f t="shared" si="292"/>
        <v>0</v>
      </c>
      <c r="O73" s="47">
        <f t="shared" si="293"/>
        <v>0</v>
      </c>
      <c r="P73" s="47">
        <f t="shared" si="294"/>
        <v>0</v>
      </c>
      <c r="Q73" s="47">
        <f t="shared" si="295"/>
        <v>0</v>
      </c>
      <c r="R73" s="47">
        <f t="shared" si="296"/>
        <v>0</v>
      </c>
      <c r="S73" s="47">
        <f t="shared" si="297"/>
        <v>0</v>
      </c>
      <c r="T73" s="47">
        <f t="shared" si="298"/>
        <v>0</v>
      </c>
      <c r="U73" s="47">
        <f t="shared" si="299"/>
        <v>0</v>
      </c>
      <c r="V73" s="47">
        <f t="shared" si="300"/>
        <v>0</v>
      </c>
      <c r="W73" s="47">
        <f t="shared" si="301"/>
        <v>0</v>
      </c>
      <c r="X73" s="47">
        <f t="shared" si="302"/>
        <v>0</v>
      </c>
      <c r="Y73" s="47">
        <f t="shared" si="303"/>
        <v>0</v>
      </c>
      <c r="Z73" s="47">
        <f t="shared" si="304"/>
        <v>0</v>
      </c>
      <c r="AA73" s="47">
        <f t="shared" si="305"/>
        <v>0</v>
      </c>
      <c r="AB73" s="47">
        <f t="shared" si="306"/>
        <v>0</v>
      </c>
      <c r="AC73" s="47">
        <f t="shared" si="307"/>
        <v>0</v>
      </c>
      <c r="AD73" s="47">
        <f t="shared" si="308"/>
        <v>0</v>
      </c>
      <c r="AE73" s="47">
        <f t="shared" si="309"/>
        <v>0</v>
      </c>
      <c r="AF73" s="47">
        <f t="shared" si="310"/>
        <v>0</v>
      </c>
      <c r="AG73" s="47">
        <f t="shared" si="311"/>
        <v>0</v>
      </c>
      <c r="AH73" s="47">
        <f t="shared" si="312"/>
        <v>0</v>
      </c>
      <c r="AI73" s="47">
        <f t="shared" si="313"/>
        <v>0</v>
      </c>
      <c r="AJ73" s="47">
        <f t="shared" si="314"/>
        <v>0</v>
      </c>
      <c r="AK73" s="47">
        <f t="shared" si="315"/>
        <v>0</v>
      </c>
      <c r="AL73" s="47">
        <f t="shared" si="316"/>
        <v>0</v>
      </c>
      <c r="AM73" s="47">
        <f t="shared" si="317"/>
        <v>0</v>
      </c>
      <c r="AN73" s="47">
        <f t="shared" si="318"/>
        <v>0</v>
      </c>
      <c r="AO73" s="47">
        <f t="shared" si="319"/>
        <v>0</v>
      </c>
      <c r="AP73" s="47">
        <f t="shared" si="320"/>
        <v>0</v>
      </c>
    </row>
    <row r="74" spans="1:42" x14ac:dyDescent="0.25">
      <c r="B74" s="87" t="str">
        <f>IF(qtd_niveis&gt;4,"V","")</f>
        <v/>
      </c>
      <c r="C74" s="46">
        <f>IF(qtd_niveis&gt;4,IF(NIV="I",C70*(perc_niv_IV/1+1),IF(NIV="II",C71*(perc_niv_IV/1+1),IF(NIV="III",C72*(perc_niv_IV/1+1),C73*(perc_niv_IV/1+1)))),0)</f>
        <v>0</v>
      </c>
      <c r="D74" s="47">
        <f t="shared" si="282"/>
        <v>0</v>
      </c>
      <c r="E74" s="47">
        <f t="shared" si="283"/>
        <v>0</v>
      </c>
      <c r="F74" s="47">
        <f t="shared" si="284"/>
        <v>0</v>
      </c>
      <c r="G74" s="47">
        <f t="shared" si="285"/>
        <v>0</v>
      </c>
      <c r="H74" s="47">
        <f t="shared" si="286"/>
        <v>0</v>
      </c>
      <c r="I74" s="47">
        <f t="shared" si="287"/>
        <v>0</v>
      </c>
      <c r="J74" s="47">
        <f t="shared" si="288"/>
        <v>0</v>
      </c>
      <c r="K74" s="47">
        <f t="shared" si="289"/>
        <v>0</v>
      </c>
      <c r="L74" s="47">
        <f t="shared" si="290"/>
        <v>0</v>
      </c>
      <c r="M74" s="47">
        <f t="shared" si="291"/>
        <v>0</v>
      </c>
      <c r="N74" s="47">
        <f t="shared" si="292"/>
        <v>0</v>
      </c>
      <c r="O74" s="47">
        <f t="shared" si="293"/>
        <v>0</v>
      </c>
      <c r="P74" s="47">
        <f t="shared" si="294"/>
        <v>0</v>
      </c>
      <c r="Q74" s="47">
        <f t="shared" si="295"/>
        <v>0</v>
      </c>
      <c r="R74" s="47">
        <f t="shared" si="296"/>
        <v>0</v>
      </c>
      <c r="S74" s="47">
        <f t="shared" si="297"/>
        <v>0</v>
      </c>
      <c r="T74" s="47">
        <f t="shared" si="298"/>
        <v>0</v>
      </c>
      <c r="U74" s="47">
        <f t="shared" si="299"/>
        <v>0</v>
      </c>
      <c r="V74" s="47">
        <f t="shared" si="300"/>
        <v>0</v>
      </c>
      <c r="W74" s="47">
        <f t="shared" si="301"/>
        <v>0</v>
      </c>
      <c r="X74" s="47">
        <f t="shared" si="302"/>
        <v>0</v>
      </c>
      <c r="Y74" s="47">
        <f t="shared" si="303"/>
        <v>0</v>
      </c>
      <c r="Z74" s="47">
        <f t="shared" si="304"/>
        <v>0</v>
      </c>
      <c r="AA74" s="47">
        <f t="shared" si="305"/>
        <v>0</v>
      </c>
      <c r="AB74" s="47">
        <f t="shared" si="306"/>
        <v>0</v>
      </c>
      <c r="AC74" s="47">
        <f t="shared" si="307"/>
        <v>0</v>
      </c>
      <c r="AD74" s="47">
        <f t="shared" si="308"/>
        <v>0</v>
      </c>
      <c r="AE74" s="47">
        <f t="shared" si="309"/>
        <v>0</v>
      </c>
      <c r="AF74" s="47">
        <f t="shared" si="310"/>
        <v>0</v>
      </c>
      <c r="AG74" s="47">
        <f t="shared" si="311"/>
        <v>0</v>
      </c>
      <c r="AH74" s="47">
        <f t="shared" si="312"/>
        <v>0</v>
      </c>
      <c r="AI74" s="47">
        <f t="shared" si="313"/>
        <v>0</v>
      </c>
      <c r="AJ74" s="47">
        <f t="shared" si="314"/>
        <v>0</v>
      </c>
      <c r="AK74" s="47">
        <f t="shared" si="315"/>
        <v>0</v>
      </c>
      <c r="AL74" s="47">
        <f t="shared" si="316"/>
        <v>0</v>
      </c>
      <c r="AM74" s="47">
        <f t="shared" si="317"/>
        <v>0</v>
      </c>
      <c r="AN74" s="47">
        <f t="shared" si="318"/>
        <v>0</v>
      </c>
      <c r="AO74" s="47">
        <f t="shared" si="319"/>
        <v>0</v>
      </c>
      <c r="AP74" s="47">
        <f t="shared" si="320"/>
        <v>0</v>
      </c>
    </row>
    <row r="75" spans="1:42" x14ac:dyDescent="0.25">
      <c r="B75" s="87" t="str">
        <f>IF(qtd_niveis&gt;5,"VI","")</f>
        <v/>
      </c>
      <c r="C75" s="66">
        <f>IF(qtd_niveis&gt;5,IF(NV="I",C70*(perc_niv_V/1+1),IF(NV="II",C71*(perc_niv_V/1+1),IF(NV="III",C72*(perc_niv_V/1+1),IF(NV="IV",C73*(perc_niv_V/1+1),C74*(perc_niv_V/1+1))))),0)</f>
        <v>0</v>
      </c>
      <c r="D75" s="47">
        <f t="shared" si="282"/>
        <v>0</v>
      </c>
      <c r="E75" s="47">
        <f t="shared" si="283"/>
        <v>0</v>
      </c>
      <c r="F75" s="47">
        <f t="shared" si="284"/>
        <v>0</v>
      </c>
      <c r="G75" s="47">
        <f t="shared" si="285"/>
        <v>0</v>
      </c>
      <c r="H75" s="47">
        <f t="shared" si="286"/>
        <v>0</v>
      </c>
      <c r="I75" s="47">
        <f t="shared" si="287"/>
        <v>0</v>
      </c>
      <c r="J75" s="47">
        <f t="shared" si="288"/>
        <v>0</v>
      </c>
      <c r="K75" s="47">
        <f t="shared" si="289"/>
        <v>0</v>
      </c>
      <c r="L75" s="47">
        <f t="shared" si="290"/>
        <v>0</v>
      </c>
      <c r="M75" s="47">
        <f t="shared" si="291"/>
        <v>0</v>
      </c>
      <c r="N75" s="47">
        <f t="shared" si="292"/>
        <v>0</v>
      </c>
      <c r="O75" s="47">
        <f t="shared" si="293"/>
        <v>0</v>
      </c>
      <c r="P75" s="47">
        <f t="shared" si="294"/>
        <v>0</v>
      </c>
      <c r="Q75" s="47">
        <f t="shared" si="295"/>
        <v>0</v>
      </c>
      <c r="R75" s="47">
        <f t="shared" si="296"/>
        <v>0</v>
      </c>
      <c r="S75" s="47">
        <f t="shared" si="297"/>
        <v>0</v>
      </c>
      <c r="T75" s="47">
        <f t="shared" si="298"/>
        <v>0</v>
      </c>
      <c r="U75" s="47">
        <f t="shared" si="299"/>
        <v>0</v>
      </c>
      <c r="V75" s="47">
        <f t="shared" si="300"/>
        <v>0</v>
      </c>
      <c r="W75" s="47">
        <f t="shared" si="301"/>
        <v>0</v>
      </c>
      <c r="X75" s="47">
        <f t="shared" si="302"/>
        <v>0</v>
      </c>
      <c r="Y75" s="47">
        <f t="shared" si="303"/>
        <v>0</v>
      </c>
      <c r="Z75" s="47">
        <f t="shared" si="304"/>
        <v>0</v>
      </c>
      <c r="AA75" s="47">
        <f t="shared" si="305"/>
        <v>0</v>
      </c>
      <c r="AB75" s="47">
        <f t="shared" si="306"/>
        <v>0</v>
      </c>
      <c r="AC75" s="47">
        <f t="shared" si="307"/>
        <v>0</v>
      </c>
      <c r="AD75" s="47">
        <f t="shared" si="308"/>
        <v>0</v>
      </c>
      <c r="AE75" s="47">
        <f t="shared" si="309"/>
        <v>0</v>
      </c>
      <c r="AF75" s="47">
        <f t="shared" si="310"/>
        <v>0</v>
      </c>
      <c r="AG75" s="47">
        <f t="shared" si="311"/>
        <v>0</v>
      </c>
      <c r="AH75" s="47">
        <f t="shared" si="312"/>
        <v>0</v>
      </c>
      <c r="AI75" s="47">
        <f t="shared" si="313"/>
        <v>0</v>
      </c>
      <c r="AJ75" s="47">
        <f t="shared" si="314"/>
        <v>0</v>
      </c>
      <c r="AK75" s="47">
        <f t="shared" si="315"/>
        <v>0</v>
      </c>
      <c r="AL75" s="47">
        <f t="shared" si="316"/>
        <v>0</v>
      </c>
      <c r="AM75" s="47">
        <f t="shared" si="317"/>
        <v>0</v>
      </c>
      <c r="AN75" s="47">
        <f t="shared" si="318"/>
        <v>0</v>
      </c>
      <c r="AO75" s="47">
        <f t="shared" si="319"/>
        <v>0</v>
      </c>
      <c r="AP75" s="47">
        <f t="shared" si="320"/>
        <v>0</v>
      </c>
    </row>
    <row r="76" spans="1:42" x14ac:dyDescent="0.25">
      <c r="B76" s="87" t="str">
        <f>IF(qtd_niveis&gt;6,"VII","")</f>
        <v/>
      </c>
      <c r="C76" s="66">
        <f>IF(qtd_niveis&gt;6,IF(NVI="I",C70*(perc_niv_VI/1+1),IF(NVI="II",C71*(perc_niv_VI/1+1),IF(NVI="III",C72*(perc_niv_VI/1+1),IF(NVI="IV",C73*(perc_niv_VI/1+1),IF(NVI="V",C74*(perc_niv_VI/1+1),C75*(perc_niv_VI/1+1)))))),0)</f>
        <v>0</v>
      </c>
      <c r="D76" s="47">
        <f t="shared" si="282"/>
        <v>0</v>
      </c>
      <c r="E76" s="47">
        <f t="shared" si="283"/>
        <v>0</v>
      </c>
      <c r="F76" s="47">
        <f t="shared" si="284"/>
        <v>0</v>
      </c>
      <c r="G76" s="47">
        <f t="shared" si="285"/>
        <v>0</v>
      </c>
      <c r="H76" s="47">
        <f t="shared" si="286"/>
        <v>0</v>
      </c>
      <c r="I76" s="47">
        <f t="shared" si="287"/>
        <v>0</v>
      </c>
      <c r="J76" s="47">
        <f t="shared" si="288"/>
        <v>0</v>
      </c>
      <c r="K76" s="47">
        <f t="shared" si="289"/>
        <v>0</v>
      </c>
      <c r="L76" s="47">
        <f t="shared" si="290"/>
        <v>0</v>
      </c>
      <c r="M76" s="47">
        <f t="shared" si="291"/>
        <v>0</v>
      </c>
      <c r="N76" s="47">
        <f t="shared" si="292"/>
        <v>0</v>
      </c>
      <c r="O76" s="47">
        <f t="shared" si="293"/>
        <v>0</v>
      </c>
      <c r="P76" s="47">
        <f t="shared" si="294"/>
        <v>0</v>
      </c>
      <c r="Q76" s="47">
        <f t="shared" si="295"/>
        <v>0</v>
      </c>
      <c r="R76" s="47">
        <f t="shared" si="296"/>
        <v>0</v>
      </c>
      <c r="S76" s="47">
        <f t="shared" si="297"/>
        <v>0</v>
      </c>
      <c r="T76" s="47">
        <f t="shared" si="298"/>
        <v>0</v>
      </c>
      <c r="U76" s="47">
        <f t="shared" si="299"/>
        <v>0</v>
      </c>
      <c r="V76" s="47">
        <f t="shared" si="300"/>
        <v>0</v>
      </c>
      <c r="W76" s="47">
        <f t="shared" si="301"/>
        <v>0</v>
      </c>
      <c r="X76" s="47">
        <f t="shared" si="302"/>
        <v>0</v>
      </c>
      <c r="Y76" s="47">
        <f t="shared" si="303"/>
        <v>0</v>
      </c>
      <c r="Z76" s="47">
        <f t="shared" si="304"/>
        <v>0</v>
      </c>
      <c r="AA76" s="47">
        <f t="shared" si="305"/>
        <v>0</v>
      </c>
      <c r="AB76" s="47">
        <f t="shared" si="306"/>
        <v>0</v>
      </c>
      <c r="AC76" s="47">
        <f t="shared" si="307"/>
        <v>0</v>
      </c>
      <c r="AD76" s="47">
        <f t="shared" si="308"/>
        <v>0</v>
      </c>
      <c r="AE76" s="47">
        <f t="shared" si="309"/>
        <v>0</v>
      </c>
      <c r="AF76" s="47">
        <f t="shared" si="310"/>
        <v>0</v>
      </c>
      <c r="AG76" s="47">
        <f t="shared" si="311"/>
        <v>0</v>
      </c>
      <c r="AH76" s="47">
        <f t="shared" si="312"/>
        <v>0</v>
      </c>
      <c r="AI76" s="47">
        <f t="shared" si="313"/>
        <v>0</v>
      </c>
      <c r="AJ76" s="47">
        <f t="shared" si="314"/>
        <v>0</v>
      </c>
      <c r="AK76" s="47">
        <f t="shared" si="315"/>
        <v>0</v>
      </c>
      <c r="AL76" s="47">
        <f t="shared" si="316"/>
        <v>0</v>
      </c>
      <c r="AM76" s="47">
        <f t="shared" si="317"/>
        <v>0</v>
      </c>
      <c r="AN76" s="47">
        <f t="shared" si="318"/>
        <v>0</v>
      </c>
      <c r="AO76" s="47">
        <f t="shared" si="319"/>
        <v>0</v>
      </c>
      <c r="AP76" s="47">
        <f t="shared" si="320"/>
        <v>0</v>
      </c>
    </row>
    <row r="77" spans="1:42" x14ac:dyDescent="0.25">
      <c r="B77" s="87" t="str">
        <f>IF(qtd_niveis&gt;7,"VIII","")</f>
        <v/>
      </c>
      <c r="C77" s="66">
        <f>IF(qtd_niveis&gt;7,IF(NVII="I",C70*(perc_niv_VII/1+1),IF(NVII="II",C71*(perc_niv_VII/1+1),IF(NVII="III",C72*(perc_niv_VII/1+1),IF(NVII="IV",C73*(perc_niv_VII/1+1),IF(NVII="V",C74*(perc_niv_VII/1+1),IF(NVII="VI",C75*(perc_niv_VII/1+1),C76*(perc_niv_VII/1+1))))))),0)</f>
        <v>0</v>
      </c>
      <c r="D77" s="47">
        <f t="shared" si="282"/>
        <v>0</v>
      </c>
      <c r="E77" s="47">
        <f t="shared" si="283"/>
        <v>0</v>
      </c>
      <c r="F77" s="47">
        <f t="shared" si="284"/>
        <v>0</v>
      </c>
      <c r="G77" s="47">
        <f t="shared" si="285"/>
        <v>0</v>
      </c>
      <c r="H77" s="47">
        <f t="shared" si="286"/>
        <v>0</v>
      </c>
      <c r="I77" s="47">
        <f t="shared" si="287"/>
        <v>0</v>
      </c>
      <c r="J77" s="47">
        <f t="shared" si="288"/>
        <v>0</v>
      </c>
      <c r="K77" s="47">
        <f t="shared" si="289"/>
        <v>0</v>
      </c>
      <c r="L77" s="47">
        <f t="shared" si="290"/>
        <v>0</v>
      </c>
      <c r="M77" s="47">
        <f t="shared" si="291"/>
        <v>0</v>
      </c>
      <c r="N77" s="47">
        <f t="shared" si="292"/>
        <v>0</v>
      </c>
      <c r="O77" s="47">
        <f t="shared" si="293"/>
        <v>0</v>
      </c>
      <c r="P77" s="47">
        <f t="shared" si="294"/>
        <v>0</v>
      </c>
      <c r="Q77" s="47">
        <f t="shared" si="295"/>
        <v>0</v>
      </c>
      <c r="R77" s="47">
        <f t="shared" si="296"/>
        <v>0</v>
      </c>
      <c r="S77" s="47">
        <f t="shared" si="297"/>
        <v>0</v>
      </c>
      <c r="T77" s="47">
        <f t="shared" si="298"/>
        <v>0</v>
      </c>
      <c r="U77" s="47">
        <f t="shared" si="299"/>
        <v>0</v>
      </c>
      <c r="V77" s="47">
        <f t="shared" si="300"/>
        <v>0</v>
      </c>
      <c r="W77" s="47">
        <f t="shared" si="301"/>
        <v>0</v>
      </c>
      <c r="X77" s="47">
        <f t="shared" si="302"/>
        <v>0</v>
      </c>
      <c r="Y77" s="47">
        <f t="shared" si="303"/>
        <v>0</v>
      </c>
      <c r="Z77" s="47">
        <f t="shared" si="304"/>
        <v>0</v>
      </c>
      <c r="AA77" s="47">
        <f t="shared" si="305"/>
        <v>0</v>
      </c>
      <c r="AB77" s="47">
        <f t="shared" si="306"/>
        <v>0</v>
      </c>
      <c r="AC77" s="47">
        <f t="shared" si="307"/>
        <v>0</v>
      </c>
      <c r="AD77" s="47">
        <f t="shared" si="308"/>
        <v>0</v>
      </c>
      <c r="AE77" s="47">
        <f t="shared" si="309"/>
        <v>0</v>
      </c>
      <c r="AF77" s="47">
        <f t="shared" si="310"/>
        <v>0</v>
      </c>
      <c r="AG77" s="47">
        <f t="shared" si="311"/>
        <v>0</v>
      </c>
      <c r="AH77" s="47">
        <f t="shared" si="312"/>
        <v>0</v>
      </c>
      <c r="AI77" s="47">
        <f t="shared" si="313"/>
        <v>0</v>
      </c>
      <c r="AJ77" s="47">
        <f t="shared" si="314"/>
        <v>0</v>
      </c>
      <c r="AK77" s="47">
        <f t="shared" si="315"/>
        <v>0</v>
      </c>
      <c r="AL77" s="47">
        <f t="shared" si="316"/>
        <v>0</v>
      </c>
      <c r="AM77" s="47">
        <f t="shared" si="317"/>
        <v>0</v>
      </c>
      <c r="AN77" s="47">
        <f t="shared" si="318"/>
        <v>0</v>
      </c>
      <c r="AO77" s="47">
        <f t="shared" si="319"/>
        <v>0</v>
      </c>
      <c r="AP77" s="47">
        <f t="shared" si="320"/>
        <v>0</v>
      </c>
    </row>
    <row r="78" spans="1:42" x14ac:dyDescent="0.25">
      <c r="A78" s="2"/>
      <c r="B78" s="87"/>
      <c r="C78" s="132" t="s">
        <v>58</v>
      </c>
      <c r="D78" s="132"/>
      <c r="E78" s="132"/>
      <c r="F78" s="132"/>
      <c r="G78" s="132"/>
      <c r="H78" s="88">
        <f>ch_9</f>
        <v>0</v>
      </c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71"/>
      <c r="X78" s="72"/>
    </row>
    <row r="79" spans="1:42" x14ac:dyDescent="0.25">
      <c r="B79" s="87" t="str">
        <f>IF(qtd_niveis&gt;0,"I","")</f>
        <v/>
      </c>
      <c r="C79" s="46">
        <f>IF(piso_prop="Sim",piso_ch1*H78/ch_1,piso_ch9)</f>
        <v>0</v>
      </c>
      <c r="D79" s="47">
        <f t="shared" ref="D79:D86" si="321">IF(qtd_classes&gt;1,IF(incide_classe="Classe Inicial",C79*(perc_classe_b/1+1),C79*(perc_classe_b/1+1)),0)</f>
        <v>0</v>
      </c>
      <c r="E79" s="47">
        <f t="shared" ref="E79:E86" si="322">IF(qtd_classes&gt;2,IF(incide_classe="Classe Inicial",C79*(perc_classe_c/1+1),D79*(perc_classe_c/1+1)),0)</f>
        <v>0</v>
      </c>
      <c r="F79" s="47">
        <f t="shared" ref="F79:F86" si="323">IF(qtd_classes&gt;3,IF(incide_classe="Classe Inicial",C79*(perc_classe_d/1+1),E79*(perc_classe_d/1+1)),0)</f>
        <v>0</v>
      </c>
      <c r="G79" s="47">
        <f t="shared" ref="G79:G86" si="324">IF(qtd_classes&gt;4,IF(incide_classe="Classe Inicial",C79*(perc_classe_e/1+1),F79*(perc_classe_e/1+1)),0)</f>
        <v>0</v>
      </c>
      <c r="H79" s="47">
        <f t="shared" ref="H79:H86" si="325">IF(qtd_classes&gt;5,IF(incide_classe="Classe Inicial",C79*(perc_classe_f/1+1),G79*(perc_classe_f/1+1)),0)</f>
        <v>0</v>
      </c>
      <c r="I79" s="47">
        <f t="shared" ref="I79:I86" si="326">IF(qtd_classes&gt;6,IF(incide_classe="Classe Inicial",C79*(perc_classe_g/1+1),H79*(perc_classe_g/1+1)),0)</f>
        <v>0</v>
      </c>
      <c r="J79" s="47">
        <f t="shared" ref="J79:J86" si="327">IF(qtd_classes&gt;7,IF(incide_classe="Classe Inicial",C79*(perc_classe_h/1+1),I79*(perc_classe_h/1+1)),0)</f>
        <v>0</v>
      </c>
      <c r="K79" s="47">
        <f t="shared" ref="K79:K86" si="328">IF(qtd_classes&gt;8,IF(incide_classe="Classe Inicial",C79*(perc_classe_i/1+1),J79*(perc_classe_i/1+1)),0)</f>
        <v>0</v>
      </c>
      <c r="L79" s="47">
        <f t="shared" ref="L79:L86" si="329">IF(qtd_classes&gt;9,IF(incide_classe="Classe Inicial",C79*(perc_classe_j/1+1),K79*(perc_classe_j/1+1)),0)</f>
        <v>0</v>
      </c>
      <c r="M79" s="47">
        <f t="shared" ref="M79:M86" si="330">IF(qtd_classes&gt;10,IF(incide_classe="Classe Inicial",C79*(perc_classe_k/1+1),L79*(perc_classe_k/1+1)),0)</f>
        <v>0</v>
      </c>
      <c r="N79" s="47">
        <f t="shared" ref="N79:N86" si="331">IF(qtd_classes&gt;11,IF(incide_classe="Classe Inicial",C79*(perc_classe_l/1+1),M79*(perc_classe_l/1+1)),0)</f>
        <v>0</v>
      </c>
      <c r="O79" s="47">
        <f t="shared" ref="O79:O86" si="332">IF(qtd_classes&gt;12,IF(incide_classe="Classe Inicial",C79*(perc_classe_m/1+1),N79*(perc_classe_m/1+1)),0)</f>
        <v>0</v>
      </c>
      <c r="P79" s="47">
        <f t="shared" ref="P79:P86" si="333">IF(qtd_classes&gt;13,IF(incide_classe="Classe Inicial",C79*(perc_classe_n/1+1),O79*(perc_classe_n/1+1)),0)</f>
        <v>0</v>
      </c>
      <c r="Q79" s="47">
        <f t="shared" ref="Q79:Q86" si="334">IF(qtd_classes&gt;14,IF(incide_classe="Classe Inicial",C79*(perc_classe_o/1+1),P79*(perc_classe_o/1+1)),0)</f>
        <v>0</v>
      </c>
      <c r="R79" s="47">
        <f t="shared" ref="R79:R86" si="335">IF(qtd_classes&gt;15,IF(incide_classe="Classe Inicial",C79*(perc_classe_p/1+1),Q79*(perc_classe_p/1+1)),0)</f>
        <v>0</v>
      </c>
      <c r="S79" s="47">
        <f t="shared" ref="S79:S86" si="336">IF(qtd_classes&gt;16,IF(incide_classe="Classe Inicial",C79*(perc_classe_q/1+1),R79*(perc_classe_q/1+1)),0)</f>
        <v>0</v>
      </c>
      <c r="T79" s="47">
        <f t="shared" ref="T79:T86" si="337">IF(qtd_classes&gt;17,IF(incide_classe="Classe Inicial",C79*(perc_classe_r/1+1),S79*(perc_classe_r/1+1)),0)</f>
        <v>0</v>
      </c>
      <c r="U79" s="47">
        <f t="shared" ref="U79:U86" si="338">IF(qtd_classes&gt;18,IF(incide_classe="Classe Inicial",C79*(perc_classe_s/1+1),T79*(perc_classe_s/1+1)),0)</f>
        <v>0</v>
      </c>
      <c r="V79" s="47">
        <f t="shared" ref="V79:V86" si="339">IF(qtd_classes&gt;19,IF(incide_classe="Classe Inicial",C79*(perc_classe_t/1+1),U79*(perc_classe_t/1+1)),0)</f>
        <v>0</v>
      </c>
      <c r="W79" s="47">
        <f t="shared" ref="W79:W86" si="340">IF(qtd_classes&gt;20,IF(incide_classe="Classe Inicial",C79*(perc_classe_u/1+1),V79*(perc_classe_u/1+1)),0)</f>
        <v>0</v>
      </c>
      <c r="X79" s="47">
        <f t="shared" ref="X79:X86" si="341">IF(qtd_classes&gt;21,IF(incide_classe="Classe Inicial",C79*(perc_classe_v/1+1),W79*(perc_classe_v/1+1)),0)</f>
        <v>0</v>
      </c>
      <c r="Y79" s="47">
        <f t="shared" ref="Y79:Y86" si="342">IF(qtd_classes&gt;22,IF(incide_classe="Classe Inicial",C79*(perc_classe_w/1+1),X79*(perc_classe_w/1+1)),0)</f>
        <v>0</v>
      </c>
      <c r="Z79" s="47">
        <f t="shared" ref="Z79:Z86" si="343">IF(qtd_classes&gt;23,IF(incide_classe="Classe Inicial",C79*(perc_classe_x/1+1),Y79*(perc_classe_x/1+1)),0)</f>
        <v>0</v>
      </c>
      <c r="AA79" s="47">
        <f t="shared" ref="AA79:AA86" si="344">IF(qtd_classes&gt;24,IF(incide_classe="Classe Inicial",C79*(perc_classe_y/1+1),Z79*(perc_classe_y/1+1)),0)</f>
        <v>0</v>
      </c>
      <c r="AB79" s="47">
        <f t="shared" ref="AB79:AB86" si="345">IF(qtd_classes&gt;25,IF(incide_classe="Classe Inicial",C79*(perc_classe_z/1+1),AA79*(perc_classe_z/1+1)),0)</f>
        <v>0</v>
      </c>
      <c r="AC79" s="47">
        <f t="shared" ref="AC79:AC86" si="346">IF(qtd_classes&gt;26,IF(incide_classe="Classe Inicial",C79*(perc_classe_aa/1+1),AB79*(perc_classe_aa/1+1)),0)</f>
        <v>0</v>
      </c>
      <c r="AD79" s="47">
        <f t="shared" ref="AD79:AD86" si="347">IF(qtd_classes&gt;27,IF(incide_classe="Classe Inicial",C79*(perc_classe_ab/1+1),AC79*(perc_classe_ab/1+1)),0)</f>
        <v>0</v>
      </c>
      <c r="AE79" s="47">
        <f t="shared" ref="AE79:AE86" si="348">IF(qtd_classes&gt;28,IF(incide_classe="Classe Inicial",C79*(perc_classe_ac/1+1),AD79*(perc_classe_ac/1+1)),0)</f>
        <v>0</v>
      </c>
      <c r="AF79" s="47">
        <f t="shared" ref="AF79:AF86" si="349">IF(qtd_classes&gt;29,IF(incide_classe="Classe Inicial",C79*(perc_classe_ad/1+1),AE79*(perc_classe_ad/1+1)),0)</f>
        <v>0</v>
      </c>
      <c r="AG79" s="47">
        <f t="shared" ref="AG79:AG86" si="350">IF(qtd_classes&gt;30,IF(incide_classe="Classe Inicial",C79*(perc_classe_ae/1+1),AF79*(perc_classe_ae/1+1)),0)</f>
        <v>0</v>
      </c>
      <c r="AH79" s="47">
        <f t="shared" ref="AH79:AH86" si="351">IF(qtd_classes&gt;31,IF(incide_classe="Classe Inicial",C79*(perc_classe_af/1+1),AG79*(perc_classe_af/1+1)),0)</f>
        <v>0</v>
      </c>
      <c r="AI79" s="47">
        <f t="shared" ref="AI79:AI86" si="352">IF(qtd_classes&gt;32,IF(incide_classe="Classe Inicial",C79*(perc_classe_ag/1+1),AH79*(perc_classe_ag/1+1)),0)</f>
        <v>0</v>
      </c>
      <c r="AJ79" s="47">
        <f t="shared" ref="AJ79:AJ86" si="353">IF(qtd_classes&gt;33,IF(incide_classe="Classe Inicial",C79*(perc_classe_ah/1+1),AI79*(perc_classe_ah/1+1)),0)</f>
        <v>0</v>
      </c>
      <c r="AK79" s="47">
        <f t="shared" ref="AK79:AK86" si="354">IF(qtd_classes&gt;34,IF(incide_classe="Classe Inicial",C79*(perc_classe_ai/1+1),AJ79*(perc_classe_ai/1+1)),0)</f>
        <v>0</v>
      </c>
      <c r="AL79" s="47">
        <f t="shared" ref="AL79:AL86" si="355">IF(qtd_classes&gt;35,IF(incide_classe="Classe Inicial",C79*(perc_classe_aj/1+1),AK79*(perc_classe_aj/1+1)),0)</f>
        <v>0</v>
      </c>
      <c r="AM79" s="47">
        <f t="shared" ref="AM79:AM86" si="356">IF(qtd_classes&gt;36,IF(incide_classe="Classe Inicial",C79*(perc_classe_ak/1+1),AL79*(perc_classe_ak/1+1)),0)</f>
        <v>0</v>
      </c>
      <c r="AN79" s="47">
        <f t="shared" ref="AN79:AN86" si="357">IF(qtd_classes&gt;37,IF(incide_classe="Classe Inicial",C79*(perc_classe_al/1+1),AM79*(perc_classe_al/1+1)),0)</f>
        <v>0</v>
      </c>
      <c r="AO79" s="47">
        <f t="shared" ref="AO79:AO86" si="358">IF(qtd_classes&gt;38,IF(incide_classe="Classe Inicial",C79*(perc_classe_am/1+1),AN79*(perc_classe_am/1+1)),0)</f>
        <v>0</v>
      </c>
      <c r="AP79" s="47">
        <f t="shared" ref="AP79:AP86" si="359">IF(qtd_classes&gt;39,IF(incide_classe="Classe Inicial",C79*(perc_classe_an/1+1),AO79*(perc_classe_an/1+1)),0)</f>
        <v>0</v>
      </c>
    </row>
    <row r="80" spans="1:42" x14ac:dyDescent="0.25">
      <c r="B80" s="87" t="str">
        <f>IF(qtd_niveis&gt;1,"II","")</f>
        <v/>
      </c>
      <c r="C80" s="66">
        <f>IF(qtd_niveis&gt;1,IF(NI="I",C79*(perc_niv_I/1+1),C79*(perc_niv_I/1+1)),0)</f>
        <v>0</v>
      </c>
      <c r="D80" s="47">
        <f t="shared" si="321"/>
        <v>0</v>
      </c>
      <c r="E80" s="47">
        <f t="shared" si="322"/>
        <v>0</v>
      </c>
      <c r="F80" s="47">
        <f t="shared" si="323"/>
        <v>0</v>
      </c>
      <c r="G80" s="47">
        <f t="shared" si="324"/>
        <v>0</v>
      </c>
      <c r="H80" s="47">
        <f t="shared" si="325"/>
        <v>0</v>
      </c>
      <c r="I80" s="47">
        <f t="shared" si="326"/>
        <v>0</v>
      </c>
      <c r="J80" s="47">
        <f t="shared" si="327"/>
        <v>0</v>
      </c>
      <c r="K80" s="47">
        <f t="shared" si="328"/>
        <v>0</v>
      </c>
      <c r="L80" s="47">
        <f t="shared" si="329"/>
        <v>0</v>
      </c>
      <c r="M80" s="47">
        <f t="shared" si="330"/>
        <v>0</v>
      </c>
      <c r="N80" s="47">
        <f t="shared" si="331"/>
        <v>0</v>
      </c>
      <c r="O80" s="47">
        <f t="shared" si="332"/>
        <v>0</v>
      </c>
      <c r="P80" s="47">
        <f t="shared" si="333"/>
        <v>0</v>
      </c>
      <c r="Q80" s="47">
        <f t="shared" si="334"/>
        <v>0</v>
      </c>
      <c r="R80" s="47">
        <f t="shared" si="335"/>
        <v>0</v>
      </c>
      <c r="S80" s="47">
        <f t="shared" si="336"/>
        <v>0</v>
      </c>
      <c r="T80" s="47">
        <f t="shared" si="337"/>
        <v>0</v>
      </c>
      <c r="U80" s="47">
        <f t="shared" si="338"/>
        <v>0</v>
      </c>
      <c r="V80" s="47">
        <f t="shared" si="339"/>
        <v>0</v>
      </c>
      <c r="W80" s="47">
        <f t="shared" si="340"/>
        <v>0</v>
      </c>
      <c r="X80" s="47">
        <f t="shared" si="341"/>
        <v>0</v>
      </c>
      <c r="Y80" s="47">
        <f t="shared" si="342"/>
        <v>0</v>
      </c>
      <c r="Z80" s="47">
        <f t="shared" si="343"/>
        <v>0</v>
      </c>
      <c r="AA80" s="47">
        <f t="shared" si="344"/>
        <v>0</v>
      </c>
      <c r="AB80" s="47">
        <f t="shared" si="345"/>
        <v>0</v>
      </c>
      <c r="AC80" s="47">
        <f t="shared" si="346"/>
        <v>0</v>
      </c>
      <c r="AD80" s="47">
        <f t="shared" si="347"/>
        <v>0</v>
      </c>
      <c r="AE80" s="47">
        <f t="shared" si="348"/>
        <v>0</v>
      </c>
      <c r="AF80" s="47">
        <f t="shared" si="349"/>
        <v>0</v>
      </c>
      <c r="AG80" s="47">
        <f t="shared" si="350"/>
        <v>0</v>
      </c>
      <c r="AH80" s="47">
        <f t="shared" si="351"/>
        <v>0</v>
      </c>
      <c r="AI80" s="47">
        <f t="shared" si="352"/>
        <v>0</v>
      </c>
      <c r="AJ80" s="47">
        <f t="shared" si="353"/>
        <v>0</v>
      </c>
      <c r="AK80" s="47">
        <f t="shared" si="354"/>
        <v>0</v>
      </c>
      <c r="AL80" s="47">
        <f t="shared" si="355"/>
        <v>0</v>
      </c>
      <c r="AM80" s="47">
        <f t="shared" si="356"/>
        <v>0</v>
      </c>
      <c r="AN80" s="47">
        <f t="shared" si="357"/>
        <v>0</v>
      </c>
      <c r="AO80" s="47">
        <f t="shared" si="358"/>
        <v>0</v>
      </c>
      <c r="AP80" s="47">
        <f t="shared" si="359"/>
        <v>0</v>
      </c>
    </row>
    <row r="81" spans="1:42" x14ac:dyDescent="0.25">
      <c r="B81" s="87" t="str">
        <f>IF(qtd_niveis&gt;2,"III","")</f>
        <v/>
      </c>
      <c r="C81" s="46">
        <f>IF(qtd_niveis&gt;2,IF(NII="I",C79*(perc_niv_II/1+1),C80*(perc_niv_II/1+1)),0)</f>
        <v>0</v>
      </c>
      <c r="D81" s="47">
        <f>IF(qtd_classes&gt;1,IF(incide_classe="Classe Inicial",C81*(perc_classe_b/1+1),C81*(perc_classe_b/1+1)),0)</f>
        <v>0</v>
      </c>
      <c r="E81" s="47">
        <f t="shared" si="322"/>
        <v>0</v>
      </c>
      <c r="F81" s="47">
        <f t="shared" si="323"/>
        <v>0</v>
      </c>
      <c r="G81" s="47">
        <f t="shared" si="324"/>
        <v>0</v>
      </c>
      <c r="H81" s="47">
        <f t="shared" si="325"/>
        <v>0</v>
      </c>
      <c r="I81" s="47">
        <f t="shared" si="326"/>
        <v>0</v>
      </c>
      <c r="J81" s="47">
        <f t="shared" si="327"/>
        <v>0</v>
      </c>
      <c r="K81" s="47">
        <f t="shared" si="328"/>
        <v>0</v>
      </c>
      <c r="L81" s="47">
        <f t="shared" si="329"/>
        <v>0</v>
      </c>
      <c r="M81" s="47">
        <f t="shared" si="330"/>
        <v>0</v>
      </c>
      <c r="N81" s="47">
        <f t="shared" si="331"/>
        <v>0</v>
      </c>
      <c r="O81" s="47">
        <f t="shared" si="332"/>
        <v>0</v>
      </c>
      <c r="P81" s="47">
        <f t="shared" si="333"/>
        <v>0</v>
      </c>
      <c r="Q81" s="47">
        <f t="shared" si="334"/>
        <v>0</v>
      </c>
      <c r="R81" s="47">
        <f t="shared" si="335"/>
        <v>0</v>
      </c>
      <c r="S81" s="47">
        <f t="shared" si="336"/>
        <v>0</v>
      </c>
      <c r="T81" s="47">
        <f t="shared" si="337"/>
        <v>0</v>
      </c>
      <c r="U81" s="47">
        <f t="shared" si="338"/>
        <v>0</v>
      </c>
      <c r="V81" s="47">
        <f t="shared" si="339"/>
        <v>0</v>
      </c>
      <c r="W81" s="47">
        <f t="shared" si="340"/>
        <v>0</v>
      </c>
      <c r="X81" s="47">
        <f t="shared" si="341"/>
        <v>0</v>
      </c>
      <c r="Y81" s="47">
        <f t="shared" si="342"/>
        <v>0</v>
      </c>
      <c r="Z81" s="47">
        <f t="shared" si="343"/>
        <v>0</v>
      </c>
      <c r="AA81" s="47">
        <f t="shared" si="344"/>
        <v>0</v>
      </c>
      <c r="AB81" s="47">
        <f t="shared" si="345"/>
        <v>0</v>
      </c>
      <c r="AC81" s="47">
        <f t="shared" si="346"/>
        <v>0</v>
      </c>
      <c r="AD81" s="47">
        <f t="shared" si="347"/>
        <v>0</v>
      </c>
      <c r="AE81" s="47">
        <f t="shared" si="348"/>
        <v>0</v>
      </c>
      <c r="AF81" s="47">
        <f t="shared" si="349"/>
        <v>0</v>
      </c>
      <c r="AG81" s="47">
        <f t="shared" si="350"/>
        <v>0</v>
      </c>
      <c r="AH81" s="47">
        <f t="shared" si="351"/>
        <v>0</v>
      </c>
      <c r="AI81" s="47">
        <f t="shared" si="352"/>
        <v>0</v>
      </c>
      <c r="AJ81" s="47">
        <f t="shared" si="353"/>
        <v>0</v>
      </c>
      <c r="AK81" s="47">
        <f t="shared" si="354"/>
        <v>0</v>
      </c>
      <c r="AL81" s="47">
        <f t="shared" si="355"/>
        <v>0</v>
      </c>
      <c r="AM81" s="47">
        <f t="shared" si="356"/>
        <v>0</v>
      </c>
      <c r="AN81" s="47">
        <f t="shared" si="357"/>
        <v>0</v>
      </c>
      <c r="AO81" s="47">
        <f t="shared" si="358"/>
        <v>0</v>
      </c>
      <c r="AP81" s="47">
        <f t="shared" si="359"/>
        <v>0</v>
      </c>
    </row>
    <row r="82" spans="1:42" x14ac:dyDescent="0.25">
      <c r="B82" s="87" t="str">
        <f>IF(qtd_niveis&gt;3,"IV","")</f>
        <v/>
      </c>
      <c r="C82" s="66">
        <f>IF(qtd_niveis&gt;3,IF(NIII="I",C79*(perc_niv_III/1+1),IF(NIII="II",C80*(perc_niv_III/1+1),C81*(perc_niv_III/1+1))),0)</f>
        <v>0</v>
      </c>
      <c r="D82" s="47">
        <f t="shared" si="321"/>
        <v>0</v>
      </c>
      <c r="E82" s="47">
        <f t="shared" si="322"/>
        <v>0</v>
      </c>
      <c r="F82" s="47">
        <f t="shared" si="323"/>
        <v>0</v>
      </c>
      <c r="G82" s="47">
        <f t="shared" si="324"/>
        <v>0</v>
      </c>
      <c r="H82" s="47">
        <f t="shared" si="325"/>
        <v>0</v>
      </c>
      <c r="I82" s="47">
        <f t="shared" si="326"/>
        <v>0</v>
      </c>
      <c r="J82" s="47">
        <f t="shared" si="327"/>
        <v>0</v>
      </c>
      <c r="K82" s="47">
        <f t="shared" si="328"/>
        <v>0</v>
      </c>
      <c r="L82" s="47">
        <f t="shared" si="329"/>
        <v>0</v>
      </c>
      <c r="M82" s="47">
        <f t="shared" si="330"/>
        <v>0</v>
      </c>
      <c r="N82" s="47">
        <f t="shared" si="331"/>
        <v>0</v>
      </c>
      <c r="O82" s="47">
        <f t="shared" si="332"/>
        <v>0</v>
      </c>
      <c r="P82" s="47">
        <f t="shared" si="333"/>
        <v>0</v>
      </c>
      <c r="Q82" s="47">
        <f t="shared" si="334"/>
        <v>0</v>
      </c>
      <c r="R82" s="47">
        <f t="shared" si="335"/>
        <v>0</v>
      </c>
      <c r="S82" s="47">
        <f t="shared" si="336"/>
        <v>0</v>
      </c>
      <c r="T82" s="47">
        <f t="shared" si="337"/>
        <v>0</v>
      </c>
      <c r="U82" s="47">
        <f t="shared" si="338"/>
        <v>0</v>
      </c>
      <c r="V82" s="47">
        <f t="shared" si="339"/>
        <v>0</v>
      </c>
      <c r="W82" s="47">
        <f t="shared" si="340"/>
        <v>0</v>
      </c>
      <c r="X82" s="47">
        <f t="shared" si="341"/>
        <v>0</v>
      </c>
      <c r="Y82" s="47">
        <f t="shared" si="342"/>
        <v>0</v>
      </c>
      <c r="Z82" s="47">
        <f t="shared" si="343"/>
        <v>0</v>
      </c>
      <c r="AA82" s="47">
        <f t="shared" si="344"/>
        <v>0</v>
      </c>
      <c r="AB82" s="47">
        <f t="shared" si="345"/>
        <v>0</v>
      </c>
      <c r="AC82" s="47">
        <f t="shared" si="346"/>
        <v>0</v>
      </c>
      <c r="AD82" s="47">
        <f t="shared" si="347"/>
        <v>0</v>
      </c>
      <c r="AE82" s="47">
        <f t="shared" si="348"/>
        <v>0</v>
      </c>
      <c r="AF82" s="47">
        <f t="shared" si="349"/>
        <v>0</v>
      </c>
      <c r="AG82" s="47">
        <f t="shared" si="350"/>
        <v>0</v>
      </c>
      <c r="AH82" s="47">
        <f t="shared" si="351"/>
        <v>0</v>
      </c>
      <c r="AI82" s="47">
        <f t="shared" si="352"/>
        <v>0</v>
      </c>
      <c r="AJ82" s="47">
        <f t="shared" si="353"/>
        <v>0</v>
      </c>
      <c r="AK82" s="47">
        <f t="shared" si="354"/>
        <v>0</v>
      </c>
      <c r="AL82" s="47">
        <f t="shared" si="355"/>
        <v>0</v>
      </c>
      <c r="AM82" s="47">
        <f t="shared" si="356"/>
        <v>0</v>
      </c>
      <c r="AN82" s="47">
        <f t="shared" si="357"/>
        <v>0</v>
      </c>
      <c r="AO82" s="47">
        <f t="shared" si="358"/>
        <v>0</v>
      </c>
      <c r="AP82" s="47">
        <f t="shared" si="359"/>
        <v>0</v>
      </c>
    </row>
    <row r="83" spans="1:42" x14ac:dyDescent="0.25">
      <c r="B83" s="87" t="str">
        <f>IF(qtd_niveis&gt;4,"V","")</f>
        <v/>
      </c>
      <c r="C83" s="46">
        <f>IF(qtd_niveis&gt;4,IF(NIV="I",C79*(perc_niv_IV/1+1),IF(NIV="II",C80*(perc_niv_IV/1+1),IF(NIV="III",C81*(perc_niv_IV/1+1),C82*(perc_niv_IV/1+1)))),0)</f>
        <v>0</v>
      </c>
      <c r="D83" s="47">
        <f t="shared" si="321"/>
        <v>0</v>
      </c>
      <c r="E83" s="47">
        <f t="shared" si="322"/>
        <v>0</v>
      </c>
      <c r="F83" s="47">
        <f t="shared" si="323"/>
        <v>0</v>
      </c>
      <c r="G83" s="47">
        <f t="shared" si="324"/>
        <v>0</v>
      </c>
      <c r="H83" s="47">
        <f t="shared" si="325"/>
        <v>0</v>
      </c>
      <c r="I83" s="47">
        <f t="shared" si="326"/>
        <v>0</v>
      </c>
      <c r="J83" s="47">
        <f t="shared" si="327"/>
        <v>0</v>
      </c>
      <c r="K83" s="47">
        <f t="shared" si="328"/>
        <v>0</v>
      </c>
      <c r="L83" s="47">
        <f t="shared" si="329"/>
        <v>0</v>
      </c>
      <c r="M83" s="47">
        <f t="shared" si="330"/>
        <v>0</v>
      </c>
      <c r="N83" s="47">
        <f t="shared" si="331"/>
        <v>0</v>
      </c>
      <c r="O83" s="47">
        <f t="shared" si="332"/>
        <v>0</v>
      </c>
      <c r="P83" s="47">
        <f t="shared" si="333"/>
        <v>0</v>
      </c>
      <c r="Q83" s="47">
        <f t="shared" si="334"/>
        <v>0</v>
      </c>
      <c r="R83" s="47">
        <f t="shared" si="335"/>
        <v>0</v>
      </c>
      <c r="S83" s="47">
        <f t="shared" si="336"/>
        <v>0</v>
      </c>
      <c r="T83" s="47">
        <f t="shared" si="337"/>
        <v>0</v>
      </c>
      <c r="U83" s="47">
        <f t="shared" si="338"/>
        <v>0</v>
      </c>
      <c r="V83" s="47">
        <f t="shared" si="339"/>
        <v>0</v>
      </c>
      <c r="W83" s="47">
        <f t="shared" si="340"/>
        <v>0</v>
      </c>
      <c r="X83" s="47">
        <f t="shared" si="341"/>
        <v>0</v>
      </c>
      <c r="Y83" s="47">
        <f t="shared" si="342"/>
        <v>0</v>
      </c>
      <c r="Z83" s="47">
        <f t="shared" si="343"/>
        <v>0</v>
      </c>
      <c r="AA83" s="47">
        <f t="shared" si="344"/>
        <v>0</v>
      </c>
      <c r="AB83" s="47">
        <f t="shared" si="345"/>
        <v>0</v>
      </c>
      <c r="AC83" s="47">
        <f t="shared" si="346"/>
        <v>0</v>
      </c>
      <c r="AD83" s="47">
        <f t="shared" si="347"/>
        <v>0</v>
      </c>
      <c r="AE83" s="47">
        <f t="shared" si="348"/>
        <v>0</v>
      </c>
      <c r="AF83" s="47">
        <f t="shared" si="349"/>
        <v>0</v>
      </c>
      <c r="AG83" s="47">
        <f t="shared" si="350"/>
        <v>0</v>
      </c>
      <c r="AH83" s="47">
        <f t="shared" si="351"/>
        <v>0</v>
      </c>
      <c r="AI83" s="47">
        <f t="shared" si="352"/>
        <v>0</v>
      </c>
      <c r="AJ83" s="47">
        <f t="shared" si="353"/>
        <v>0</v>
      </c>
      <c r="AK83" s="47">
        <f t="shared" si="354"/>
        <v>0</v>
      </c>
      <c r="AL83" s="47">
        <f t="shared" si="355"/>
        <v>0</v>
      </c>
      <c r="AM83" s="47">
        <f t="shared" si="356"/>
        <v>0</v>
      </c>
      <c r="AN83" s="47">
        <f t="shared" si="357"/>
        <v>0</v>
      </c>
      <c r="AO83" s="47">
        <f t="shared" si="358"/>
        <v>0</v>
      </c>
      <c r="AP83" s="47">
        <f t="shared" si="359"/>
        <v>0</v>
      </c>
    </row>
    <row r="84" spans="1:42" x14ac:dyDescent="0.25">
      <c r="B84" s="87" t="str">
        <f>IF(qtd_niveis&gt;5,"VI","")</f>
        <v/>
      </c>
      <c r="C84" s="66">
        <f>IF(qtd_niveis&gt;5,IF(NV="I",C79*(perc_niv_V/1+1),IF(NV="II",C80*(perc_niv_V/1+1),IF(NV="III",C81*(perc_niv_V/1+1),IF(NV="IV",C82*(perc_niv_V/1+1),C83*(perc_niv_V/1+1))))),0)</f>
        <v>0</v>
      </c>
      <c r="D84" s="47">
        <f t="shared" si="321"/>
        <v>0</v>
      </c>
      <c r="E84" s="47">
        <f t="shared" si="322"/>
        <v>0</v>
      </c>
      <c r="F84" s="47">
        <f t="shared" si="323"/>
        <v>0</v>
      </c>
      <c r="G84" s="47">
        <f t="shared" si="324"/>
        <v>0</v>
      </c>
      <c r="H84" s="47">
        <f t="shared" si="325"/>
        <v>0</v>
      </c>
      <c r="I84" s="47">
        <f t="shared" si="326"/>
        <v>0</v>
      </c>
      <c r="J84" s="47">
        <f t="shared" si="327"/>
        <v>0</v>
      </c>
      <c r="K84" s="47">
        <f t="shared" si="328"/>
        <v>0</v>
      </c>
      <c r="L84" s="47">
        <f t="shared" si="329"/>
        <v>0</v>
      </c>
      <c r="M84" s="47">
        <f t="shared" si="330"/>
        <v>0</v>
      </c>
      <c r="N84" s="47">
        <f t="shared" si="331"/>
        <v>0</v>
      </c>
      <c r="O84" s="47">
        <f t="shared" si="332"/>
        <v>0</v>
      </c>
      <c r="P84" s="47">
        <f t="shared" si="333"/>
        <v>0</v>
      </c>
      <c r="Q84" s="47">
        <f t="shared" si="334"/>
        <v>0</v>
      </c>
      <c r="R84" s="47">
        <f t="shared" si="335"/>
        <v>0</v>
      </c>
      <c r="S84" s="47">
        <f t="shared" si="336"/>
        <v>0</v>
      </c>
      <c r="T84" s="47">
        <f t="shared" si="337"/>
        <v>0</v>
      </c>
      <c r="U84" s="47">
        <f t="shared" si="338"/>
        <v>0</v>
      </c>
      <c r="V84" s="47">
        <f t="shared" si="339"/>
        <v>0</v>
      </c>
      <c r="W84" s="47">
        <f t="shared" si="340"/>
        <v>0</v>
      </c>
      <c r="X84" s="47">
        <f t="shared" si="341"/>
        <v>0</v>
      </c>
      <c r="Y84" s="47">
        <f t="shared" si="342"/>
        <v>0</v>
      </c>
      <c r="Z84" s="47">
        <f t="shared" si="343"/>
        <v>0</v>
      </c>
      <c r="AA84" s="47">
        <f t="shared" si="344"/>
        <v>0</v>
      </c>
      <c r="AB84" s="47">
        <f t="shared" si="345"/>
        <v>0</v>
      </c>
      <c r="AC84" s="47">
        <f t="shared" si="346"/>
        <v>0</v>
      </c>
      <c r="AD84" s="47">
        <f t="shared" si="347"/>
        <v>0</v>
      </c>
      <c r="AE84" s="47">
        <f t="shared" si="348"/>
        <v>0</v>
      </c>
      <c r="AF84" s="47">
        <f t="shared" si="349"/>
        <v>0</v>
      </c>
      <c r="AG84" s="47">
        <f t="shared" si="350"/>
        <v>0</v>
      </c>
      <c r="AH84" s="47">
        <f t="shared" si="351"/>
        <v>0</v>
      </c>
      <c r="AI84" s="47">
        <f t="shared" si="352"/>
        <v>0</v>
      </c>
      <c r="AJ84" s="47">
        <f t="shared" si="353"/>
        <v>0</v>
      </c>
      <c r="AK84" s="47">
        <f t="shared" si="354"/>
        <v>0</v>
      </c>
      <c r="AL84" s="47">
        <f t="shared" si="355"/>
        <v>0</v>
      </c>
      <c r="AM84" s="47">
        <f t="shared" si="356"/>
        <v>0</v>
      </c>
      <c r="AN84" s="47">
        <f t="shared" si="357"/>
        <v>0</v>
      </c>
      <c r="AO84" s="47">
        <f t="shared" si="358"/>
        <v>0</v>
      </c>
      <c r="AP84" s="47">
        <f t="shared" si="359"/>
        <v>0</v>
      </c>
    </row>
    <row r="85" spans="1:42" x14ac:dyDescent="0.25">
      <c r="B85" s="87" t="str">
        <f>IF(qtd_niveis&gt;6,"VII","")</f>
        <v/>
      </c>
      <c r="C85" s="66">
        <f>IF(qtd_niveis&gt;6,IF(NVI="I",C79*(perc_niv_VI/1+1),IF(NVI="II",C80*(perc_niv_VI/1+1),IF(NVI="III",C81*(perc_niv_VI/1+1),IF(NVI="IV",C82*(perc_niv_VI/1+1),IF(NVI="V",C83*(perc_niv_VI/1+1),C84*(perc_niv_VI/1+1)))))),0)</f>
        <v>0</v>
      </c>
      <c r="D85" s="47">
        <f t="shared" si="321"/>
        <v>0</v>
      </c>
      <c r="E85" s="47">
        <f t="shared" si="322"/>
        <v>0</v>
      </c>
      <c r="F85" s="47">
        <f t="shared" si="323"/>
        <v>0</v>
      </c>
      <c r="G85" s="47">
        <f t="shared" si="324"/>
        <v>0</v>
      </c>
      <c r="H85" s="47">
        <f t="shared" si="325"/>
        <v>0</v>
      </c>
      <c r="I85" s="47">
        <f t="shared" si="326"/>
        <v>0</v>
      </c>
      <c r="J85" s="47">
        <f t="shared" si="327"/>
        <v>0</v>
      </c>
      <c r="K85" s="47">
        <f t="shared" si="328"/>
        <v>0</v>
      </c>
      <c r="L85" s="47">
        <f t="shared" si="329"/>
        <v>0</v>
      </c>
      <c r="M85" s="47">
        <f t="shared" si="330"/>
        <v>0</v>
      </c>
      <c r="N85" s="47">
        <f t="shared" si="331"/>
        <v>0</v>
      </c>
      <c r="O85" s="47">
        <f t="shared" si="332"/>
        <v>0</v>
      </c>
      <c r="P85" s="47">
        <f t="shared" si="333"/>
        <v>0</v>
      </c>
      <c r="Q85" s="47">
        <f t="shared" si="334"/>
        <v>0</v>
      </c>
      <c r="R85" s="47">
        <f t="shared" si="335"/>
        <v>0</v>
      </c>
      <c r="S85" s="47">
        <f t="shared" si="336"/>
        <v>0</v>
      </c>
      <c r="T85" s="47">
        <f t="shared" si="337"/>
        <v>0</v>
      </c>
      <c r="U85" s="47">
        <f t="shared" si="338"/>
        <v>0</v>
      </c>
      <c r="V85" s="47">
        <f t="shared" si="339"/>
        <v>0</v>
      </c>
      <c r="W85" s="47">
        <f t="shared" si="340"/>
        <v>0</v>
      </c>
      <c r="X85" s="47">
        <f t="shared" si="341"/>
        <v>0</v>
      </c>
      <c r="Y85" s="47">
        <f t="shared" si="342"/>
        <v>0</v>
      </c>
      <c r="Z85" s="47">
        <f t="shared" si="343"/>
        <v>0</v>
      </c>
      <c r="AA85" s="47">
        <f t="shared" si="344"/>
        <v>0</v>
      </c>
      <c r="AB85" s="47">
        <f t="shared" si="345"/>
        <v>0</v>
      </c>
      <c r="AC85" s="47">
        <f t="shared" si="346"/>
        <v>0</v>
      </c>
      <c r="AD85" s="47">
        <f t="shared" si="347"/>
        <v>0</v>
      </c>
      <c r="AE85" s="47">
        <f t="shared" si="348"/>
        <v>0</v>
      </c>
      <c r="AF85" s="47">
        <f t="shared" si="349"/>
        <v>0</v>
      </c>
      <c r="AG85" s="47">
        <f t="shared" si="350"/>
        <v>0</v>
      </c>
      <c r="AH85" s="47">
        <f t="shared" si="351"/>
        <v>0</v>
      </c>
      <c r="AI85" s="47">
        <f t="shared" si="352"/>
        <v>0</v>
      </c>
      <c r="AJ85" s="47">
        <f t="shared" si="353"/>
        <v>0</v>
      </c>
      <c r="AK85" s="47">
        <f t="shared" si="354"/>
        <v>0</v>
      </c>
      <c r="AL85" s="47">
        <f t="shared" si="355"/>
        <v>0</v>
      </c>
      <c r="AM85" s="47">
        <f t="shared" si="356"/>
        <v>0</v>
      </c>
      <c r="AN85" s="47">
        <f t="shared" si="357"/>
        <v>0</v>
      </c>
      <c r="AO85" s="47">
        <f t="shared" si="358"/>
        <v>0</v>
      </c>
      <c r="AP85" s="47">
        <f t="shared" si="359"/>
        <v>0</v>
      </c>
    </row>
    <row r="86" spans="1:42" x14ac:dyDescent="0.25">
      <c r="B86" s="87" t="str">
        <f>IF(qtd_niveis&gt;7,"VIII","")</f>
        <v/>
      </c>
      <c r="C86" s="66">
        <f>IF(qtd_niveis&gt;7,IF(NVII="I",C79*(perc_niv_VII/1+1),IF(NVII="II",C80*(perc_niv_VII/1+1),IF(NVII="III",C81*(perc_niv_VII/1+1),IF(NVII="IV",C82*(perc_niv_VII/1+1),IF(NVII="V",C83*(perc_niv_VII/1+1),IF(NVII="VI",C84*(perc_niv_VII/1+1),C85*(perc_niv_VII/1+1))))))),0)</f>
        <v>0</v>
      </c>
      <c r="D86" s="47">
        <f t="shared" si="321"/>
        <v>0</v>
      </c>
      <c r="E86" s="47">
        <f t="shared" si="322"/>
        <v>0</v>
      </c>
      <c r="F86" s="47">
        <f t="shared" si="323"/>
        <v>0</v>
      </c>
      <c r="G86" s="47">
        <f t="shared" si="324"/>
        <v>0</v>
      </c>
      <c r="H86" s="47">
        <f t="shared" si="325"/>
        <v>0</v>
      </c>
      <c r="I86" s="47">
        <f t="shared" si="326"/>
        <v>0</v>
      </c>
      <c r="J86" s="47">
        <f t="shared" si="327"/>
        <v>0</v>
      </c>
      <c r="K86" s="47">
        <f t="shared" si="328"/>
        <v>0</v>
      </c>
      <c r="L86" s="47">
        <f t="shared" si="329"/>
        <v>0</v>
      </c>
      <c r="M86" s="47">
        <f t="shared" si="330"/>
        <v>0</v>
      </c>
      <c r="N86" s="47">
        <f t="shared" si="331"/>
        <v>0</v>
      </c>
      <c r="O86" s="47">
        <f t="shared" si="332"/>
        <v>0</v>
      </c>
      <c r="P86" s="47">
        <f t="shared" si="333"/>
        <v>0</v>
      </c>
      <c r="Q86" s="47">
        <f t="shared" si="334"/>
        <v>0</v>
      </c>
      <c r="R86" s="47">
        <f t="shared" si="335"/>
        <v>0</v>
      </c>
      <c r="S86" s="47">
        <f t="shared" si="336"/>
        <v>0</v>
      </c>
      <c r="T86" s="47">
        <f t="shared" si="337"/>
        <v>0</v>
      </c>
      <c r="U86" s="47">
        <f t="shared" si="338"/>
        <v>0</v>
      </c>
      <c r="V86" s="47">
        <f t="shared" si="339"/>
        <v>0</v>
      </c>
      <c r="W86" s="47">
        <f t="shared" si="340"/>
        <v>0</v>
      </c>
      <c r="X86" s="47">
        <f t="shared" si="341"/>
        <v>0</v>
      </c>
      <c r="Y86" s="47">
        <f t="shared" si="342"/>
        <v>0</v>
      </c>
      <c r="Z86" s="47">
        <f t="shared" si="343"/>
        <v>0</v>
      </c>
      <c r="AA86" s="47">
        <f t="shared" si="344"/>
        <v>0</v>
      </c>
      <c r="AB86" s="47">
        <f t="shared" si="345"/>
        <v>0</v>
      </c>
      <c r="AC86" s="47">
        <f t="shared" si="346"/>
        <v>0</v>
      </c>
      <c r="AD86" s="47">
        <f t="shared" si="347"/>
        <v>0</v>
      </c>
      <c r="AE86" s="47">
        <f t="shared" si="348"/>
        <v>0</v>
      </c>
      <c r="AF86" s="47">
        <f t="shared" si="349"/>
        <v>0</v>
      </c>
      <c r="AG86" s="47">
        <f t="shared" si="350"/>
        <v>0</v>
      </c>
      <c r="AH86" s="47">
        <f t="shared" si="351"/>
        <v>0</v>
      </c>
      <c r="AI86" s="47">
        <f t="shared" si="352"/>
        <v>0</v>
      </c>
      <c r="AJ86" s="47">
        <f t="shared" si="353"/>
        <v>0</v>
      </c>
      <c r="AK86" s="47">
        <f t="shared" si="354"/>
        <v>0</v>
      </c>
      <c r="AL86" s="47">
        <f t="shared" si="355"/>
        <v>0</v>
      </c>
      <c r="AM86" s="47">
        <f t="shared" si="356"/>
        <v>0</v>
      </c>
      <c r="AN86" s="47">
        <f t="shared" si="357"/>
        <v>0</v>
      </c>
      <c r="AO86" s="47">
        <f t="shared" si="358"/>
        <v>0</v>
      </c>
      <c r="AP86" s="47">
        <f t="shared" si="359"/>
        <v>0</v>
      </c>
    </row>
    <row r="87" spans="1:42" x14ac:dyDescent="0.25">
      <c r="A87" s="2"/>
      <c r="B87" s="87"/>
      <c r="C87" s="132" t="s">
        <v>57</v>
      </c>
      <c r="D87" s="132"/>
      <c r="E87" s="132"/>
      <c r="F87" s="132"/>
      <c r="G87" s="132"/>
      <c r="H87" s="88">
        <f>ch_10</f>
        <v>0</v>
      </c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71"/>
      <c r="X87" s="72"/>
    </row>
    <row r="88" spans="1:42" x14ac:dyDescent="0.25">
      <c r="B88" s="87" t="str">
        <f>IF(qtd_niveis&gt;0,"I","")</f>
        <v/>
      </c>
      <c r="C88" s="46">
        <f>IF(piso_prop="Sim",piso_ch1*H87/ch_1,piso_ch10)</f>
        <v>0</v>
      </c>
      <c r="D88" s="47">
        <f t="shared" ref="D88:D95" si="360">IF(qtd_classes&gt;1,IF(incide_classe="Classe Inicial",C88*(perc_classe_b/1+1),C88*(perc_classe_b/1+1)),0)</f>
        <v>0</v>
      </c>
      <c r="E88" s="47">
        <f t="shared" ref="E88:E95" si="361">IF(qtd_classes&gt;2,IF(incide_classe="Classe Inicial",C88*(perc_classe_c/1+1),D88*(perc_classe_c/1+1)),0)</f>
        <v>0</v>
      </c>
      <c r="F88" s="47">
        <f t="shared" ref="F88:F95" si="362">IF(qtd_classes&gt;3,IF(incide_classe="Classe Inicial",C88*(perc_classe_d/1+1),E88*(perc_classe_d/1+1)),0)</f>
        <v>0</v>
      </c>
      <c r="G88" s="47">
        <f t="shared" ref="G88:G95" si="363">IF(qtd_classes&gt;4,IF(incide_classe="Classe Inicial",C88*(perc_classe_e/1+1),F88*(perc_classe_e/1+1)),0)</f>
        <v>0</v>
      </c>
      <c r="H88" s="47">
        <f t="shared" ref="H88:H95" si="364">IF(qtd_classes&gt;5,IF(incide_classe="Classe Inicial",C88*(perc_classe_f/1+1),G88*(perc_classe_f/1+1)),0)</f>
        <v>0</v>
      </c>
      <c r="I88" s="47">
        <f t="shared" ref="I88:I95" si="365">IF(qtd_classes&gt;6,IF(incide_classe="Classe Inicial",C88*(perc_classe_g/1+1),H88*(perc_classe_g/1+1)),0)</f>
        <v>0</v>
      </c>
      <c r="J88" s="47">
        <f t="shared" ref="J88:J95" si="366">IF(qtd_classes&gt;7,IF(incide_classe="Classe Inicial",C88*(perc_classe_h/1+1),I88*(perc_classe_h/1+1)),0)</f>
        <v>0</v>
      </c>
      <c r="K88" s="47">
        <f t="shared" ref="K88:K95" si="367">IF(qtd_classes&gt;8,IF(incide_classe="Classe Inicial",C88*(perc_classe_i/1+1),J88*(perc_classe_i/1+1)),0)</f>
        <v>0</v>
      </c>
      <c r="L88" s="47">
        <f t="shared" ref="L88:L95" si="368">IF(qtd_classes&gt;9,IF(incide_classe="Classe Inicial",C88*(perc_classe_j/1+1),K88*(perc_classe_j/1+1)),0)</f>
        <v>0</v>
      </c>
      <c r="M88" s="47">
        <f t="shared" ref="M88:M95" si="369">IF(qtd_classes&gt;10,IF(incide_classe="Classe Inicial",C88*(perc_classe_k/1+1),L88*(perc_classe_k/1+1)),0)</f>
        <v>0</v>
      </c>
      <c r="N88" s="47">
        <f t="shared" ref="N88:N95" si="370">IF(qtd_classes&gt;11,IF(incide_classe="Classe Inicial",C88*(perc_classe_l/1+1),M88*(perc_classe_l/1+1)),0)</f>
        <v>0</v>
      </c>
      <c r="O88" s="47">
        <f t="shared" ref="O88:O95" si="371">IF(qtd_classes&gt;12,IF(incide_classe="Classe Inicial",C88*(perc_classe_m/1+1),N88*(perc_classe_m/1+1)),0)</f>
        <v>0</v>
      </c>
      <c r="P88" s="47">
        <f t="shared" ref="P88:P95" si="372">IF(qtd_classes&gt;13,IF(incide_classe="Classe Inicial",C88*(perc_classe_n/1+1),O88*(perc_classe_n/1+1)),0)</f>
        <v>0</v>
      </c>
      <c r="Q88" s="47">
        <f t="shared" ref="Q88:Q95" si="373">IF(qtd_classes&gt;14,IF(incide_classe="Classe Inicial",C88*(perc_classe_o/1+1),P88*(perc_classe_o/1+1)),0)</f>
        <v>0</v>
      </c>
      <c r="R88" s="47">
        <f t="shared" ref="R88:R95" si="374">IF(qtd_classes&gt;15,IF(incide_classe="Classe Inicial",C88*(perc_classe_p/1+1),Q88*(perc_classe_p/1+1)),0)</f>
        <v>0</v>
      </c>
      <c r="S88" s="47">
        <f t="shared" ref="S88:S95" si="375">IF(qtd_classes&gt;16,IF(incide_classe="Classe Inicial",C88*(perc_classe_q/1+1),R88*(perc_classe_q/1+1)),0)</f>
        <v>0</v>
      </c>
      <c r="T88" s="47">
        <f t="shared" ref="T88:T95" si="376">IF(qtd_classes&gt;17,IF(incide_classe="Classe Inicial",C88*(perc_classe_r/1+1),S88*(perc_classe_r/1+1)),0)</f>
        <v>0</v>
      </c>
      <c r="U88" s="47">
        <f t="shared" ref="U88:U95" si="377">IF(qtd_classes&gt;18,IF(incide_classe="Classe Inicial",C88*(perc_classe_s/1+1),T88*(perc_classe_s/1+1)),0)</f>
        <v>0</v>
      </c>
      <c r="V88" s="47">
        <f t="shared" ref="V88:V95" si="378">IF(qtd_classes&gt;19,IF(incide_classe="Classe Inicial",C88*(perc_classe_t/1+1),U88*(perc_classe_t/1+1)),0)</f>
        <v>0</v>
      </c>
      <c r="W88" s="47">
        <f t="shared" ref="W88:W95" si="379">IF(qtd_classes&gt;20,IF(incide_classe="Classe Inicial",C88*(perc_classe_u/1+1),V88*(perc_classe_u/1+1)),0)</f>
        <v>0</v>
      </c>
      <c r="X88" s="47">
        <f t="shared" ref="X88:X95" si="380">IF(qtd_classes&gt;21,IF(incide_classe="Classe Inicial",C88*(perc_classe_v/1+1),W88*(perc_classe_v/1+1)),0)</f>
        <v>0</v>
      </c>
      <c r="Y88" s="47">
        <f t="shared" ref="Y88:Y95" si="381">IF(qtd_classes&gt;22,IF(incide_classe="Classe Inicial",C88*(perc_classe_w/1+1),X88*(perc_classe_w/1+1)),0)</f>
        <v>0</v>
      </c>
      <c r="Z88" s="47">
        <f t="shared" ref="Z88:Z95" si="382">IF(qtd_classes&gt;23,IF(incide_classe="Classe Inicial",C88*(perc_classe_x/1+1),Y88*(perc_classe_x/1+1)),0)</f>
        <v>0</v>
      </c>
      <c r="AA88" s="47">
        <f t="shared" ref="AA88:AA95" si="383">IF(qtd_classes&gt;24,IF(incide_classe="Classe Inicial",C88*(perc_classe_y/1+1),Z88*(perc_classe_y/1+1)),0)</f>
        <v>0</v>
      </c>
      <c r="AB88" s="47">
        <f t="shared" ref="AB88:AB95" si="384">IF(qtd_classes&gt;25,IF(incide_classe="Classe Inicial",C88*(perc_classe_z/1+1),AA88*(perc_classe_z/1+1)),0)</f>
        <v>0</v>
      </c>
      <c r="AC88" s="47">
        <f t="shared" ref="AC88:AC95" si="385">IF(qtd_classes&gt;26,IF(incide_classe="Classe Inicial",C88*(perc_classe_aa/1+1),AB88*(perc_classe_aa/1+1)),0)</f>
        <v>0</v>
      </c>
      <c r="AD88" s="47">
        <f t="shared" ref="AD88:AD95" si="386">IF(qtd_classes&gt;27,IF(incide_classe="Classe Inicial",C88*(perc_classe_ab/1+1),AC88*(perc_classe_ab/1+1)),0)</f>
        <v>0</v>
      </c>
      <c r="AE88" s="47">
        <f t="shared" ref="AE88:AE95" si="387">IF(qtd_classes&gt;28,IF(incide_classe="Classe Inicial",C88*(perc_classe_ac/1+1),AD88*(perc_classe_ac/1+1)),0)</f>
        <v>0</v>
      </c>
      <c r="AF88" s="47">
        <f t="shared" ref="AF88:AF95" si="388">IF(qtd_classes&gt;29,IF(incide_classe="Classe Inicial",C88*(perc_classe_ad/1+1),AE88*(perc_classe_ad/1+1)),0)</f>
        <v>0</v>
      </c>
      <c r="AG88" s="47">
        <f t="shared" ref="AG88:AG95" si="389">IF(qtd_classes&gt;30,IF(incide_classe="Classe Inicial",C88*(perc_classe_ae/1+1),AF88*(perc_classe_ae/1+1)),0)</f>
        <v>0</v>
      </c>
      <c r="AH88" s="47">
        <f t="shared" ref="AH88:AH95" si="390">IF(qtd_classes&gt;31,IF(incide_classe="Classe Inicial",C88*(perc_classe_af/1+1),AG88*(perc_classe_af/1+1)),0)</f>
        <v>0</v>
      </c>
      <c r="AI88" s="47">
        <f t="shared" ref="AI88:AI95" si="391">IF(qtd_classes&gt;32,IF(incide_classe="Classe Inicial",C88*(perc_classe_ag/1+1),AH88*(perc_classe_ag/1+1)),0)</f>
        <v>0</v>
      </c>
      <c r="AJ88" s="47">
        <f t="shared" ref="AJ88:AJ95" si="392">IF(qtd_classes&gt;33,IF(incide_classe="Classe Inicial",C88*(perc_classe_ah/1+1),AI88*(perc_classe_ah/1+1)),0)</f>
        <v>0</v>
      </c>
      <c r="AK88" s="47">
        <f t="shared" ref="AK88:AK95" si="393">IF(qtd_classes&gt;34,IF(incide_classe="Classe Inicial",C88*(perc_classe_ai/1+1),AJ88*(perc_classe_ai/1+1)),0)</f>
        <v>0</v>
      </c>
      <c r="AL88" s="47">
        <f t="shared" ref="AL88:AL95" si="394">IF(qtd_classes&gt;35,IF(incide_classe="Classe Inicial",C88*(perc_classe_aj/1+1),AK88*(perc_classe_aj/1+1)),0)</f>
        <v>0</v>
      </c>
      <c r="AM88" s="47">
        <f t="shared" ref="AM88:AM95" si="395">IF(qtd_classes&gt;36,IF(incide_classe="Classe Inicial",C88*(perc_classe_ak/1+1),AL88*(perc_classe_ak/1+1)),0)</f>
        <v>0</v>
      </c>
      <c r="AN88" s="47">
        <f t="shared" ref="AN88:AN95" si="396">IF(qtd_classes&gt;37,IF(incide_classe="Classe Inicial",C88*(perc_classe_al/1+1),AM88*(perc_classe_al/1+1)),0)</f>
        <v>0</v>
      </c>
      <c r="AO88" s="47">
        <f t="shared" ref="AO88:AO95" si="397">IF(qtd_classes&gt;38,IF(incide_classe="Classe Inicial",C88*(perc_classe_am/1+1),AN88*(perc_classe_am/1+1)),0)</f>
        <v>0</v>
      </c>
      <c r="AP88" s="47">
        <f t="shared" ref="AP88:AP95" si="398">IF(qtd_classes&gt;39,IF(incide_classe="Classe Inicial",C88*(perc_classe_an/1+1),AO88*(perc_classe_an/1+1)),0)</f>
        <v>0</v>
      </c>
    </row>
    <row r="89" spans="1:42" x14ac:dyDescent="0.25">
      <c r="B89" s="87" t="str">
        <f>IF(qtd_niveis&gt;1,"II","")</f>
        <v/>
      </c>
      <c r="C89" s="66">
        <f>IF(qtd_niveis&gt;1,IF(NI="I",C88*(perc_niv_I/1+1),C88*(perc_niv_I/1+1)),0)</f>
        <v>0</v>
      </c>
      <c r="D89" s="47">
        <f t="shared" si="360"/>
        <v>0</v>
      </c>
      <c r="E89" s="47">
        <f t="shared" si="361"/>
        <v>0</v>
      </c>
      <c r="F89" s="47">
        <f t="shared" si="362"/>
        <v>0</v>
      </c>
      <c r="G89" s="47">
        <f t="shared" si="363"/>
        <v>0</v>
      </c>
      <c r="H89" s="47">
        <f t="shared" si="364"/>
        <v>0</v>
      </c>
      <c r="I89" s="47">
        <f t="shared" si="365"/>
        <v>0</v>
      </c>
      <c r="J89" s="47">
        <f t="shared" si="366"/>
        <v>0</v>
      </c>
      <c r="K89" s="47">
        <f t="shared" si="367"/>
        <v>0</v>
      </c>
      <c r="L89" s="47">
        <f t="shared" si="368"/>
        <v>0</v>
      </c>
      <c r="M89" s="47">
        <f t="shared" si="369"/>
        <v>0</v>
      </c>
      <c r="N89" s="47">
        <f t="shared" si="370"/>
        <v>0</v>
      </c>
      <c r="O89" s="47">
        <f t="shared" si="371"/>
        <v>0</v>
      </c>
      <c r="P89" s="47">
        <f t="shared" si="372"/>
        <v>0</v>
      </c>
      <c r="Q89" s="47">
        <f t="shared" si="373"/>
        <v>0</v>
      </c>
      <c r="R89" s="47">
        <f t="shared" si="374"/>
        <v>0</v>
      </c>
      <c r="S89" s="47">
        <f t="shared" si="375"/>
        <v>0</v>
      </c>
      <c r="T89" s="47">
        <f t="shared" si="376"/>
        <v>0</v>
      </c>
      <c r="U89" s="47">
        <f t="shared" si="377"/>
        <v>0</v>
      </c>
      <c r="V89" s="47">
        <f t="shared" si="378"/>
        <v>0</v>
      </c>
      <c r="W89" s="47">
        <f t="shared" si="379"/>
        <v>0</v>
      </c>
      <c r="X89" s="47">
        <f t="shared" si="380"/>
        <v>0</v>
      </c>
      <c r="Y89" s="47">
        <f t="shared" si="381"/>
        <v>0</v>
      </c>
      <c r="Z89" s="47">
        <f t="shared" si="382"/>
        <v>0</v>
      </c>
      <c r="AA89" s="47">
        <f t="shared" si="383"/>
        <v>0</v>
      </c>
      <c r="AB89" s="47">
        <f t="shared" si="384"/>
        <v>0</v>
      </c>
      <c r="AC89" s="47">
        <f t="shared" si="385"/>
        <v>0</v>
      </c>
      <c r="AD89" s="47">
        <f t="shared" si="386"/>
        <v>0</v>
      </c>
      <c r="AE89" s="47">
        <f t="shared" si="387"/>
        <v>0</v>
      </c>
      <c r="AF89" s="47">
        <f t="shared" si="388"/>
        <v>0</v>
      </c>
      <c r="AG89" s="47">
        <f t="shared" si="389"/>
        <v>0</v>
      </c>
      <c r="AH89" s="47">
        <f t="shared" si="390"/>
        <v>0</v>
      </c>
      <c r="AI89" s="47">
        <f t="shared" si="391"/>
        <v>0</v>
      </c>
      <c r="AJ89" s="47">
        <f t="shared" si="392"/>
        <v>0</v>
      </c>
      <c r="AK89" s="47">
        <f t="shared" si="393"/>
        <v>0</v>
      </c>
      <c r="AL89" s="47">
        <f t="shared" si="394"/>
        <v>0</v>
      </c>
      <c r="AM89" s="47">
        <f t="shared" si="395"/>
        <v>0</v>
      </c>
      <c r="AN89" s="47">
        <f t="shared" si="396"/>
        <v>0</v>
      </c>
      <c r="AO89" s="47">
        <f t="shared" si="397"/>
        <v>0</v>
      </c>
      <c r="AP89" s="47">
        <f t="shared" si="398"/>
        <v>0</v>
      </c>
    </row>
    <row r="90" spans="1:42" x14ac:dyDescent="0.25">
      <c r="B90" s="87" t="str">
        <f>IF(qtd_niveis&gt;2,"III","")</f>
        <v/>
      </c>
      <c r="C90" s="46">
        <f>IF(qtd_niveis&gt;2,IF(NII="I",C88*(perc_niv_II/1+1),C89*(perc_niv_II/1+1)),0)</f>
        <v>0</v>
      </c>
      <c r="D90" s="47">
        <f>IF(qtd_classes&gt;1,IF(incide_classe="Classe Inicial",C90*(perc_classe_b/1+1),C90*(perc_classe_b/1+1)),0)</f>
        <v>0</v>
      </c>
      <c r="E90" s="47">
        <f t="shared" si="361"/>
        <v>0</v>
      </c>
      <c r="F90" s="47">
        <f t="shared" si="362"/>
        <v>0</v>
      </c>
      <c r="G90" s="47">
        <f t="shared" si="363"/>
        <v>0</v>
      </c>
      <c r="H90" s="47">
        <f t="shared" si="364"/>
        <v>0</v>
      </c>
      <c r="I90" s="47">
        <f t="shared" si="365"/>
        <v>0</v>
      </c>
      <c r="J90" s="47">
        <f t="shared" si="366"/>
        <v>0</v>
      </c>
      <c r="K90" s="47">
        <f t="shared" si="367"/>
        <v>0</v>
      </c>
      <c r="L90" s="47">
        <f t="shared" si="368"/>
        <v>0</v>
      </c>
      <c r="M90" s="47">
        <f t="shared" si="369"/>
        <v>0</v>
      </c>
      <c r="N90" s="47">
        <f t="shared" si="370"/>
        <v>0</v>
      </c>
      <c r="O90" s="47">
        <f t="shared" si="371"/>
        <v>0</v>
      </c>
      <c r="P90" s="47">
        <f t="shared" si="372"/>
        <v>0</v>
      </c>
      <c r="Q90" s="47">
        <f t="shared" si="373"/>
        <v>0</v>
      </c>
      <c r="R90" s="47">
        <f t="shared" si="374"/>
        <v>0</v>
      </c>
      <c r="S90" s="47">
        <f t="shared" si="375"/>
        <v>0</v>
      </c>
      <c r="T90" s="47">
        <f t="shared" si="376"/>
        <v>0</v>
      </c>
      <c r="U90" s="47">
        <f t="shared" si="377"/>
        <v>0</v>
      </c>
      <c r="V90" s="47">
        <f t="shared" si="378"/>
        <v>0</v>
      </c>
      <c r="W90" s="47">
        <f t="shared" si="379"/>
        <v>0</v>
      </c>
      <c r="X90" s="47">
        <f t="shared" si="380"/>
        <v>0</v>
      </c>
      <c r="Y90" s="47">
        <f t="shared" si="381"/>
        <v>0</v>
      </c>
      <c r="Z90" s="47">
        <f t="shared" si="382"/>
        <v>0</v>
      </c>
      <c r="AA90" s="47">
        <f t="shared" si="383"/>
        <v>0</v>
      </c>
      <c r="AB90" s="47">
        <f t="shared" si="384"/>
        <v>0</v>
      </c>
      <c r="AC90" s="47">
        <f t="shared" si="385"/>
        <v>0</v>
      </c>
      <c r="AD90" s="47">
        <f t="shared" si="386"/>
        <v>0</v>
      </c>
      <c r="AE90" s="47">
        <f t="shared" si="387"/>
        <v>0</v>
      </c>
      <c r="AF90" s="47">
        <f t="shared" si="388"/>
        <v>0</v>
      </c>
      <c r="AG90" s="47">
        <f t="shared" si="389"/>
        <v>0</v>
      </c>
      <c r="AH90" s="47">
        <f t="shared" si="390"/>
        <v>0</v>
      </c>
      <c r="AI90" s="47">
        <f t="shared" si="391"/>
        <v>0</v>
      </c>
      <c r="AJ90" s="47">
        <f t="shared" si="392"/>
        <v>0</v>
      </c>
      <c r="AK90" s="47">
        <f t="shared" si="393"/>
        <v>0</v>
      </c>
      <c r="AL90" s="47">
        <f t="shared" si="394"/>
        <v>0</v>
      </c>
      <c r="AM90" s="47">
        <f t="shared" si="395"/>
        <v>0</v>
      </c>
      <c r="AN90" s="47">
        <f t="shared" si="396"/>
        <v>0</v>
      </c>
      <c r="AO90" s="47">
        <f t="shared" si="397"/>
        <v>0</v>
      </c>
      <c r="AP90" s="47">
        <f t="shared" si="398"/>
        <v>0</v>
      </c>
    </row>
    <row r="91" spans="1:42" x14ac:dyDescent="0.25">
      <c r="B91" s="87" t="str">
        <f>IF(qtd_niveis&gt;3,"IV","")</f>
        <v/>
      </c>
      <c r="C91" s="66">
        <f>IF(qtd_niveis&gt;3,IF(NIII="I",C88*(perc_niv_III/1+1),IF(NIII="II",C89*(perc_niv_III/1+1),C90*(perc_niv_III/1+1))),0)</f>
        <v>0</v>
      </c>
      <c r="D91" s="47">
        <f t="shared" si="360"/>
        <v>0</v>
      </c>
      <c r="E91" s="47">
        <f t="shared" si="361"/>
        <v>0</v>
      </c>
      <c r="F91" s="47">
        <f t="shared" si="362"/>
        <v>0</v>
      </c>
      <c r="G91" s="47">
        <f t="shared" si="363"/>
        <v>0</v>
      </c>
      <c r="H91" s="47">
        <f t="shared" si="364"/>
        <v>0</v>
      </c>
      <c r="I91" s="47">
        <f t="shared" si="365"/>
        <v>0</v>
      </c>
      <c r="J91" s="47">
        <f t="shared" si="366"/>
        <v>0</v>
      </c>
      <c r="K91" s="47">
        <f t="shared" si="367"/>
        <v>0</v>
      </c>
      <c r="L91" s="47">
        <f t="shared" si="368"/>
        <v>0</v>
      </c>
      <c r="M91" s="47">
        <f t="shared" si="369"/>
        <v>0</v>
      </c>
      <c r="N91" s="47">
        <f t="shared" si="370"/>
        <v>0</v>
      </c>
      <c r="O91" s="47">
        <f t="shared" si="371"/>
        <v>0</v>
      </c>
      <c r="P91" s="47">
        <f t="shared" si="372"/>
        <v>0</v>
      </c>
      <c r="Q91" s="47">
        <f t="shared" si="373"/>
        <v>0</v>
      </c>
      <c r="R91" s="47">
        <f t="shared" si="374"/>
        <v>0</v>
      </c>
      <c r="S91" s="47">
        <f t="shared" si="375"/>
        <v>0</v>
      </c>
      <c r="T91" s="47">
        <f t="shared" si="376"/>
        <v>0</v>
      </c>
      <c r="U91" s="47">
        <f t="shared" si="377"/>
        <v>0</v>
      </c>
      <c r="V91" s="47">
        <f t="shared" si="378"/>
        <v>0</v>
      </c>
      <c r="W91" s="47">
        <f t="shared" si="379"/>
        <v>0</v>
      </c>
      <c r="X91" s="47">
        <f t="shared" si="380"/>
        <v>0</v>
      </c>
      <c r="Y91" s="47">
        <f t="shared" si="381"/>
        <v>0</v>
      </c>
      <c r="Z91" s="47">
        <f t="shared" si="382"/>
        <v>0</v>
      </c>
      <c r="AA91" s="47">
        <f t="shared" si="383"/>
        <v>0</v>
      </c>
      <c r="AB91" s="47">
        <f t="shared" si="384"/>
        <v>0</v>
      </c>
      <c r="AC91" s="47">
        <f t="shared" si="385"/>
        <v>0</v>
      </c>
      <c r="AD91" s="47">
        <f t="shared" si="386"/>
        <v>0</v>
      </c>
      <c r="AE91" s="47">
        <f t="shared" si="387"/>
        <v>0</v>
      </c>
      <c r="AF91" s="47">
        <f t="shared" si="388"/>
        <v>0</v>
      </c>
      <c r="AG91" s="47">
        <f t="shared" si="389"/>
        <v>0</v>
      </c>
      <c r="AH91" s="47">
        <f t="shared" si="390"/>
        <v>0</v>
      </c>
      <c r="AI91" s="47">
        <f t="shared" si="391"/>
        <v>0</v>
      </c>
      <c r="AJ91" s="47">
        <f t="shared" si="392"/>
        <v>0</v>
      </c>
      <c r="AK91" s="47">
        <f t="shared" si="393"/>
        <v>0</v>
      </c>
      <c r="AL91" s="47">
        <f t="shared" si="394"/>
        <v>0</v>
      </c>
      <c r="AM91" s="47">
        <f t="shared" si="395"/>
        <v>0</v>
      </c>
      <c r="AN91" s="47">
        <f t="shared" si="396"/>
        <v>0</v>
      </c>
      <c r="AO91" s="47">
        <f t="shared" si="397"/>
        <v>0</v>
      </c>
      <c r="AP91" s="47">
        <f t="shared" si="398"/>
        <v>0</v>
      </c>
    </row>
    <row r="92" spans="1:42" x14ac:dyDescent="0.25">
      <c r="B92" s="87" t="str">
        <f>IF(qtd_niveis&gt;4,"V","")</f>
        <v/>
      </c>
      <c r="C92" s="46">
        <f>IF(qtd_niveis&gt;4,IF(NIV="I",C88*(perc_niv_IV/1+1),IF(NIV="II",C89*(perc_niv_IV/1+1),IF(NIV="III",C90*(perc_niv_IV/1+1),C91*(perc_niv_IV/1+1)))),0)</f>
        <v>0</v>
      </c>
      <c r="D92" s="47">
        <f t="shared" si="360"/>
        <v>0</v>
      </c>
      <c r="E92" s="47">
        <f t="shared" si="361"/>
        <v>0</v>
      </c>
      <c r="F92" s="47">
        <f t="shared" si="362"/>
        <v>0</v>
      </c>
      <c r="G92" s="47">
        <f t="shared" si="363"/>
        <v>0</v>
      </c>
      <c r="H92" s="47">
        <f t="shared" si="364"/>
        <v>0</v>
      </c>
      <c r="I92" s="47">
        <f t="shared" si="365"/>
        <v>0</v>
      </c>
      <c r="J92" s="47">
        <f t="shared" si="366"/>
        <v>0</v>
      </c>
      <c r="K92" s="47">
        <f t="shared" si="367"/>
        <v>0</v>
      </c>
      <c r="L92" s="47">
        <f t="shared" si="368"/>
        <v>0</v>
      </c>
      <c r="M92" s="47">
        <f t="shared" si="369"/>
        <v>0</v>
      </c>
      <c r="N92" s="47">
        <f t="shared" si="370"/>
        <v>0</v>
      </c>
      <c r="O92" s="47">
        <f t="shared" si="371"/>
        <v>0</v>
      </c>
      <c r="P92" s="47">
        <f t="shared" si="372"/>
        <v>0</v>
      </c>
      <c r="Q92" s="47">
        <f t="shared" si="373"/>
        <v>0</v>
      </c>
      <c r="R92" s="47">
        <f t="shared" si="374"/>
        <v>0</v>
      </c>
      <c r="S92" s="47">
        <f t="shared" si="375"/>
        <v>0</v>
      </c>
      <c r="T92" s="47">
        <f t="shared" si="376"/>
        <v>0</v>
      </c>
      <c r="U92" s="47">
        <f t="shared" si="377"/>
        <v>0</v>
      </c>
      <c r="V92" s="47">
        <f t="shared" si="378"/>
        <v>0</v>
      </c>
      <c r="W92" s="47">
        <f t="shared" si="379"/>
        <v>0</v>
      </c>
      <c r="X92" s="47">
        <f t="shared" si="380"/>
        <v>0</v>
      </c>
      <c r="Y92" s="47">
        <f t="shared" si="381"/>
        <v>0</v>
      </c>
      <c r="Z92" s="47">
        <f t="shared" si="382"/>
        <v>0</v>
      </c>
      <c r="AA92" s="47">
        <f t="shared" si="383"/>
        <v>0</v>
      </c>
      <c r="AB92" s="47">
        <f t="shared" si="384"/>
        <v>0</v>
      </c>
      <c r="AC92" s="47">
        <f t="shared" si="385"/>
        <v>0</v>
      </c>
      <c r="AD92" s="47">
        <f t="shared" si="386"/>
        <v>0</v>
      </c>
      <c r="AE92" s="47">
        <f t="shared" si="387"/>
        <v>0</v>
      </c>
      <c r="AF92" s="47">
        <f t="shared" si="388"/>
        <v>0</v>
      </c>
      <c r="AG92" s="47">
        <f t="shared" si="389"/>
        <v>0</v>
      </c>
      <c r="AH92" s="47">
        <f t="shared" si="390"/>
        <v>0</v>
      </c>
      <c r="AI92" s="47">
        <f t="shared" si="391"/>
        <v>0</v>
      </c>
      <c r="AJ92" s="47">
        <f t="shared" si="392"/>
        <v>0</v>
      </c>
      <c r="AK92" s="47">
        <f t="shared" si="393"/>
        <v>0</v>
      </c>
      <c r="AL92" s="47">
        <f t="shared" si="394"/>
        <v>0</v>
      </c>
      <c r="AM92" s="47">
        <f t="shared" si="395"/>
        <v>0</v>
      </c>
      <c r="AN92" s="47">
        <f t="shared" si="396"/>
        <v>0</v>
      </c>
      <c r="AO92" s="47">
        <f t="shared" si="397"/>
        <v>0</v>
      </c>
      <c r="AP92" s="47">
        <f t="shared" si="398"/>
        <v>0</v>
      </c>
    </row>
    <row r="93" spans="1:42" x14ac:dyDescent="0.25">
      <c r="B93" s="87" t="str">
        <f>IF(qtd_niveis&gt;5,"VI","")</f>
        <v/>
      </c>
      <c r="C93" s="66">
        <f>IF(qtd_niveis&gt;5,IF(NV="I",C88*(perc_niv_V/1+1),IF(NV="II",C89*(perc_niv_V/1+1),IF(NV="III",C90*(perc_niv_V/1+1),IF(NV="IV",C91*(perc_niv_V/1+1),C92*(perc_niv_V/1+1))))),0)</f>
        <v>0</v>
      </c>
      <c r="D93" s="47">
        <f t="shared" si="360"/>
        <v>0</v>
      </c>
      <c r="E93" s="47">
        <f t="shared" si="361"/>
        <v>0</v>
      </c>
      <c r="F93" s="47">
        <f t="shared" si="362"/>
        <v>0</v>
      </c>
      <c r="G93" s="47">
        <f t="shared" si="363"/>
        <v>0</v>
      </c>
      <c r="H93" s="47">
        <f t="shared" si="364"/>
        <v>0</v>
      </c>
      <c r="I93" s="47">
        <f t="shared" si="365"/>
        <v>0</v>
      </c>
      <c r="J93" s="47">
        <f t="shared" si="366"/>
        <v>0</v>
      </c>
      <c r="K93" s="47">
        <f t="shared" si="367"/>
        <v>0</v>
      </c>
      <c r="L93" s="47">
        <f t="shared" si="368"/>
        <v>0</v>
      </c>
      <c r="M93" s="47">
        <f t="shared" si="369"/>
        <v>0</v>
      </c>
      <c r="N93" s="47">
        <f t="shared" si="370"/>
        <v>0</v>
      </c>
      <c r="O93" s="47">
        <f t="shared" si="371"/>
        <v>0</v>
      </c>
      <c r="P93" s="47">
        <f t="shared" si="372"/>
        <v>0</v>
      </c>
      <c r="Q93" s="47">
        <f t="shared" si="373"/>
        <v>0</v>
      </c>
      <c r="R93" s="47">
        <f t="shared" si="374"/>
        <v>0</v>
      </c>
      <c r="S93" s="47">
        <f t="shared" si="375"/>
        <v>0</v>
      </c>
      <c r="T93" s="47">
        <f t="shared" si="376"/>
        <v>0</v>
      </c>
      <c r="U93" s="47">
        <f t="shared" si="377"/>
        <v>0</v>
      </c>
      <c r="V93" s="47">
        <f t="shared" si="378"/>
        <v>0</v>
      </c>
      <c r="W93" s="47">
        <f t="shared" si="379"/>
        <v>0</v>
      </c>
      <c r="X93" s="47">
        <f t="shared" si="380"/>
        <v>0</v>
      </c>
      <c r="Y93" s="47">
        <f t="shared" si="381"/>
        <v>0</v>
      </c>
      <c r="Z93" s="47">
        <f t="shared" si="382"/>
        <v>0</v>
      </c>
      <c r="AA93" s="47">
        <f t="shared" si="383"/>
        <v>0</v>
      </c>
      <c r="AB93" s="47">
        <f t="shared" si="384"/>
        <v>0</v>
      </c>
      <c r="AC93" s="47">
        <f t="shared" si="385"/>
        <v>0</v>
      </c>
      <c r="AD93" s="47">
        <f t="shared" si="386"/>
        <v>0</v>
      </c>
      <c r="AE93" s="47">
        <f t="shared" si="387"/>
        <v>0</v>
      </c>
      <c r="AF93" s="47">
        <f t="shared" si="388"/>
        <v>0</v>
      </c>
      <c r="AG93" s="47">
        <f t="shared" si="389"/>
        <v>0</v>
      </c>
      <c r="AH93" s="47">
        <f t="shared" si="390"/>
        <v>0</v>
      </c>
      <c r="AI93" s="47">
        <f t="shared" si="391"/>
        <v>0</v>
      </c>
      <c r="AJ93" s="47">
        <f t="shared" si="392"/>
        <v>0</v>
      </c>
      <c r="AK93" s="47">
        <f t="shared" si="393"/>
        <v>0</v>
      </c>
      <c r="AL93" s="47">
        <f t="shared" si="394"/>
        <v>0</v>
      </c>
      <c r="AM93" s="47">
        <f t="shared" si="395"/>
        <v>0</v>
      </c>
      <c r="AN93" s="47">
        <f t="shared" si="396"/>
        <v>0</v>
      </c>
      <c r="AO93" s="47">
        <f t="shared" si="397"/>
        <v>0</v>
      </c>
      <c r="AP93" s="47">
        <f t="shared" si="398"/>
        <v>0</v>
      </c>
    </row>
    <row r="94" spans="1:42" x14ac:dyDescent="0.25">
      <c r="B94" s="87" t="str">
        <f>IF(qtd_niveis&gt;6,"VII","")</f>
        <v/>
      </c>
      <c r="C94" s="66">
        <f>IF(qtd_niveis&gt;6,IF(NVI="I",C88*(perc_niv_VI/1+1),IF(NVI="II",C89*(perc_niv_VI/1+1),IF(NVI="III",C90*(perc_niv_VI/1+1),IF(NVI="IV",C91*(perc_niv_VI/1+1),IF(NVI="V",C92*(perc_niv_VI/1+1),C93*(perc_niv_VI/1+1)))))),0)</f>
        <v>0</v>
      </c>
      <c r="D94" s="47">
        <f t="shared" si="360"/>
        <v>0</v>
      </c>
      <c r="E94" s="47">
        <f t="shared" si="361"/>
        <v>0</v>
      </c>
      <c r="F94" s="47">
        <f t="shared" si="362"/>
        <v>0</v>
      </c>
      <c r="G94" s="47">
        <f t="shared" si="363"/>
        <v>0</v>
      </c>
      <c r="H94" s="47">
        <f t="shared" si="364"/>
        <v>0</v>
      </c>
      <c r="I94" s="47">
        <f t="shared" si="365"/>
        <v>0</v>
      </c>
      <c r="J94" s="47">
        <f t="shared" si="366"/>
        <v>0</v>
      </c>
      <c r="K94" s="47">
        <f t="shared" si="367"/>
        <v>0</v>
      </c>
      <c r="L94" s="47">
        <f t="shared" si="368"/>
        <v>0</v>
      </c>
      <c r="M94" s="47">
        <f t="shared" si="369"/>
        <v>0</v>
      </c>
      <c r="N94" s="47">
        <f t="shared" si="370"/>
        <v>0</v>
      </c>
      <c r="O94" s="47">
        <f t="shared" si="371"/>
        <v>0</v>
      </c>
      <c r="P94" s="47">
        <f t="shared" si="372"/>
        <v>0</v>
      </c>
      <c r="Q94" s="47">
        <f t="shared" si="373"/>
        <v>0</v>
      </c>
      <c r="R94" s="47">
        <f t="shared" si="374"/>
        <v>0</v>
      </c>
      <c r="S94" s="47">
        <f t="shared" si="375"/>
        <v>0</v>
      </c>
      <c r="T94" s="47">
        <f t="shared" si="376"/>
        <v>0</v>
      </c>
      <c r="U94" s="47">
        <f t="shared" si="377"/>
        <v>0</v>
      </c>
      <c r="V94" s="47">
        <f t="shared" si="378"/>
        <v>0</v>
      </c>
      <c r="W94" s="47">
        <f t="shared" si="379"/>
        <v>0</v>
      </c>
      <c r="X94" s="47">
        <f t="shared" si="380"/>
        <v>0</v>
      </c>
      <c r="Y94" s="47">
        <f t="shared" si="381"/>
        <v>0</v>
      </c>
      <c r="Z94" s="47">
        <f t="shared" si="382"/>
        <v>0</v>
      </c>
      <c r="AA94" s="47">
        <f t="shared" si="383"/>
        <v>0</v>
      </c>
      <c r="AB94" s="47">
        <f t="shared" si="384"/>
        <v>0</v>
      </c>
      <c r="AC94" s="47">
        <f t="shared" si="385"/>
        <v>0</v>
      </c>
      <c r="AD94" s="47">
        <f t="shared" si="386"/>
        <v>0</v>
      </c>
      <c r="AE94" s="47">
        <f t="shared" si="387"/>
        <v>0</v>
      </c>
      <c r="AF94" s="47">
        <f t="shared" si="388"/>
        <v>0</v>
      </c>
      <c r="AG94" s="47">
        <f t="shared" si="389"/>
        <v>0</v>
      </c>
      <c r="AH94" s="47">
        <f t="shared" si="390"/>
        <v>0</v>
      </c>
      <c r="AI94" s="47">
        <f t="shared" si="391"/>
        <v>0</v>
      </c>
      <c r="AJ94" s="47">
        <f t="shared" si="392"/>
        <v>0</v>
      </c>
      <c r="AK94" s="47">
        <f t="shared" si="393"/>
        <v>0</v>
      </c>
      <c r="AL94" s="47">
        <f t="shared" si="394"/>
        <v>0</v>
      </c>
      <c r="AM94" s="47">
        <f t="shared" si="395"/>
        <v>0</v>
      </c>
      <c r="AN94" s="47">
        <f t="shared" si="396"/>
        <v>0</v>
      </c>
      <c r="AO94" s="47">
        <f t="shared" si="397"/>
        <v>0</v>
      </c>
      <c r="AP94" s="47">
        <f t="shared" si="398"/>
        <v>0</v>
      </c>
    </row>
    <row r="95" spans="1:42" x14ac:dyDescent="0.25">
      <c r="B95" s="87" t="str">
        <f>IF(qtd_niveis&gt;7,"VIII","")</f>
        <v/>
      </c>
      <c r="C95" s="66">
        <f>IF(qtd_niveis&gt;7,IF(NVII="I",C88*(perc_niv_VII/1+1),IF(NVII="II",C89*(perc_niv_VII/1+1),IF(NVII="III",C90*(perc_niv_VII/1+1),IF(NVII="IV",C91*(perc_niv_VII/1+1),IF(NVII="V",C92*(perc_niv_VII/1+1),IF(NVII="VI",C93*(perc_niv_VII/1+1),C94*(perc_niv_VII/1+1))))))),0)</f>
        <v>0</v>
      </c>
      <c r="D95" s="47">
        <f t="shared" si="360"/>
        <v>0</v>
      </c>
      <c r="E95" s="47">
        <f t="shared" si="361"/>
        <v>0</v>
      </c>
      <c r="F95" s="47">
        <f t="shared" si="362"/>
        <v>0</v>
      </c>
      <c r="G95" s="47">
        <f t="shared" si="363"/>
        <v>0</v>
      </c>
      <c r="H95" s="47">
        <f t="shared" si="364"/>
        <v>0</v>
      </c>
      <c r="I95" s="47">
        <f t="shared" si="365"/>
        <v>0</v>
      </c>
      <c r="J95" s="47">
        <f t="shared" si="366"/>
        <v>0</v>
      </c>
      <c r="K95" s="47">
        <f t="shared" si="367"/>
        <v>0</v>
      </c>
      <c r="L95" s="47">
        <f t="shared" si="368"/>
        <v>0</v>
      </c>
      <c r="M95" s="47">
        <f t="shared" si="369"/>
        <v>0</v>
      </c>
      <c r="N95" s="47">
        <f t="shared" si="370"/>
        <v>0</v>
      </c>
      <c r="O95" s="47">
        <f t="shared" si="371"/>
        <v>0</v>
      </c>
      <c r="P95" s="47">
        <f t="shared" si="372"/>
        <v>0</v>
      </c>
      <c r="Q95" s="47">
        <f t="shared" si="373"/>
        <v>0</v>
      </c>
      <c r="R95" s="47">
        <f t="shared" si="374"/>
        <v>0</v>
      </c>
      <c r="S95" s="47">
        <f t="shared" si="375"/>
        <v>0</v>
      </c>
      <c r="T95" s="47">
        <f t="shared" si="376"/>
        <v>0</v>
      </c>
      <c r="U95" s="47">
        <f t="shared" si="377"/>
        <v>0</v>
      </c>
      <c r="V95" s="47">
        <f t="shared" si="378"/>
        <v>0</v>
      </c>
      <c r="W95" s="47">
        <f t="shared" si="379"/>
        <v>0</v>
      </c>
      <c r="X95" s="47">
        <f t="shared" si="380"/>
        <v>0</v>
      </c>
      <c r="Y95" s="47">
        <f t="shared" si="381"/>
        <v>0</v>
      </c>
      <c r="Z95" s="47">
        <f t="shared" si="382"/>
        <v>0</v>
      </c>
      <c r="AA95" s="47">
        <f t="shared" si="383"/>
        <v>0</v>
      </c>
      <c r="AB95" s="47">
        <f t="shared" si="384"/>
        <v>0</v>
      </c>
      <c r="AC95" s="47">
        <f t="shared" si="385"/>
        <v>0</v>
      </c>
      <c r="AD95" s="47">
        <f t="shared" si="386"/>
        <v>0</v>
      </c>
      <c r="AE95" s="47">
        <f t="shared" si="387"/>
        <v>0</v>
      </c>
      <c r="AF95" s="47">
        <f t="shared" si="388"/>
        <v>0</v>
      </c>
      <c r="AG95" s="47">
        <f t="shared" si="389"/>
        <v>0</v>
      </c>
      <c r="AH95" s="47">
        <f t="shared" si="390"/>
        <v>0</v>
      </c>
      <c r="AI95" s="47">
        <f t="shared" si="391"/>
        <v>0</v>
      </c>
      <c r="AJ95" s="47">
        <f t="shared" si="392"/>
        <v>0</v>
      </c>
      <c r="AK95" s="47">
        <f t="shared" si="393"/>
        <v>0</v>
      </c>
      <c r="AL95" s="47">
        <f t="shared" si="394"/>
        <v>0</v>
      </c>
      <c r="AM95" s="47">
        <f t="shared" si="395"/>
        <v>0</v>
      </c>
      <c r="AN95" s="47">
        <f t="shared" si="396"/>
        <v>0</v>
      </c>
      <c r="AO95" s="47">
        <f t="shared" si="397"/>
        <v>0</v>
      </c>
      <c r="AP95" s="47">
        <f t="shared" si="398"/>
        <v>0</v>
      </c>
    </row>
  </sheetData>
  <sheetProtection algorithmName="SHA-512" hashValue="/3O34PB/Z/fhxqSEKQn2/wMhw9DDdH2ZwLQVJBTvon0sXcziutquVSu/ZqQ78lpVko/Rb/TScPGoZdAkmuMzZQ==" saltValue="2WsXe2gdeesVxSAodmVumA==" spinCount="100000" sheet="1" formatColumns="0" formatRows="0" selectLockedCells="1"/>
  <mergeCells count="23">
    <mergeCell ref="C33:G33"/>
    <mergeCell ref="I33:V33"/>
    <mergeCell ref="B4:B5"/>
    <mergeCell ref="C4:V4"/>
    <mergeCell ref="W4:AF4"/>
    <mergeCell ref="C6:G6"/>
    <mergeCell ref="I6:V6"/>
    <mergeCell ref="C15:G15"/>
    <mergeCell ref="I15:V15"/>
    <mergeCell ref="C24:G24"/>
    <mergeCell ref="I24:V24"/>
    <mergeCell ref="C78:G78"/>
    <mergeCell ref="I78:V78"/>
    <mergeCell ref="C87:G87"/>
    <mergeCell ref="I87:V87"/>
    <mergeCell ref="C42:G42"/>
    <mergeCell ref="I42:V42"/>
    <mergeCell ref="C51:G51"/>
    <mergeCell ref="I51:V51"/>
    <mergeCell ref="C60:G60"/>
    <mergeCell ref="I60:V60"/>
    <mergeCell ref="C69:G69"/>
    <mergeCell ref="I69:V6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AP131"/>
  <sheetViews>
    <sheetView zoomScale="80" zoomScaleNormal="80" workbookViewId="0">
      <pane ySplit="4" topLeftCell="A5" activePane="bottomLeft" state="frozen"/>
      <selection pane="bottomLeft" activeCell="C6" sqref="C6:H12"/>
    </sheetView>
  </sheetViews>
  <sheetFormatPr defaultRowHeight="15" x14ac:dyDescent="0.25"/>
  <cols>
    <col min="1" max="1" width="1.85546875" customWidth="1"/>
    <col min="2" max="2" width="6.85546875" customWidth="1"/>
    <col min="3" max="3" width="13.42578125" bestFit="1" customWidth="1"/>
    <col min="4" max="4" width="15.140625" bestFit="1" customWidth="1"/>
    <col min="5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  <col min="33" max="41" width="12.5703125" customWidth="1"/>
    <col min="42" max="42" width="13.42578125" bestFit="1" customWidth="1"/>
  </cols>
  <sheetData>
    <row r="1" spans="1:42" x14ac:dyDescent="0.2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42" x14ac:dyDescent="0.25">
      <c r="A2" s="2"/>
      <c r="B2" s="156" t="s">
        <v>100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X2" s="2"/>
    </row>
    <row r="3" spans="1:42" ht="15" customHeight="1" x14ac:dyDescent="0.3">
      <c r="A3" s="2"/>
      <c r="B3" s="134" t="s">
        <v>0</v>
      </c>
      <c r="C3" s="122" t="s">
        <v>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44"/>
      <c r="AH3" s="144"/>
      <c r="AI3" s="144"/>
      <c r="AJ3" s="144"/>
      <c r="AK3" s="144"/>
      <c r="AL3" s="144"/>
      <c r="AM3" s="144"/>
      <c r="AN3" s="144"/>
      <c r="AO3" s="144"/>
      <c r="AP3" s="145"/>
    </row>
    <row r="4" spans="1:42" ht="15" customHeight="1" x14ac:dyDescent="0.25">
      <c r="A4" s="2"/>
      <c r="B4" s="135"/>
      <c r="C4" s="91" t="str">
        <f>IF(qtd_classes&gt;0,"A","")</f>
        <v/>
      </c>
      <c r="D4" s="91" t="str">
        <f>IF(qtd_classes&gt;1,"B","")</f>
        <v/>
      </c>
      <c r="E4" s="91" t="str">
        <f>IF(qtd_classes&gt;2,"C","")</f>
        <v/>
      </c>
      <c r="F4" s="91" t="str">
        <f>IF(qtd_classes&gt;3,"D","")</f>
        <v/>
      </c>
      <c r="G4" s="91" t="str">
        <f>IF(qtd_classes&gt;4,"E","")</f>
        <v/>
      </c>
      <c r="H4" s="91" t="str">
        <f>IF(qtd_classes&gt;5,"F","")</f>
        <v/>
      </c>
      <c r="I4" s="91" t="str">
        <f>IF(qtd_classes&gt;6,"G","")</f>
        <v/>
      </c>
      <c r="J4" s="91" t="str">
        <f>IF(qtd_classes&gt;7,"H","")</f>
        <v/>
      </c>
      <c r="K4" s="91" t="str">
        <f>IF(qtd_classes&gt;8,"I","")</f>
        <v/>
      </c>
      <c r="L4" s="91" t="str">
        <f>IF(qtd_classes&gt;9,"J","")</f>
        <v/>
      </c>
      <c r="M4" s="91" t="str">
        <f>IF(qtd_classes&gt;10,"K","")</f>
        <v/>
      </c>
      <c r="N4" s="91" t="str">
        <f>IF(qtd_classes&gt;11,"L","")</f>
        <v/>
      </c>
      <c r="O4" s="91" t="str">
        <f>IF(qtd_classes&gt;12,"M","")</f>
        <v/>
      </c>
      <c r="P4" s="91" t="str">
        <f>IF(qtd_classes&gt;13,"N","")</f>
        <v/>
      </c>
      <c r="Q4" s="91" t="str">
        <f>IF(qtd_classes&gt;14,"O","")</f>
        <v/>
      </c>
      <c r="R4" s="91" t="str">
        <f>IF(qtd_classes&gt;15,"P","")</f>
        <v/>
      </c>
      <c r="S4" s="91" t="str">
        <f>IF(qtd_classes&gt;16,"Q","")</f>
        <v/>
      </c>
      <c r="T4" s="91" t="str">
        <f>IF(qtd_classes&gt;17,"R","")</f>
        <v/>
      </c>
      <c r="U4" s="91" t="str">
        <f>IF(qtd_classes&gt;18,"S","")</f>
        <v/>
      </c>
      <c r="V4" s="91" t="str">
        <f>IF(qtd_classes&gt;19,"T","")</f>
        <v/>
      </c>
      <c r="W4" s="91" t="str">
        <f>IF(qtd_classes&gt;20,"U","")</f>
        <v/>
      </c>
      <c r="X4" s="91" t="str">
        <f>IF(qtd_classes&gt;21,"V","")</f>
        <v/>
      </c>
      <c r="Y4" s="91" t="str">
        <f>IF(qtd_classes&gt;22,"W","")</f>
        <v/>
      </c>
      <c r="Z4" s="91" t="str">
        <f>IF(qtd_classes&gt;23,"X","")</f>
        <v/>
      </c>
      <c r="AA4" s="91" t="str">
        <f>IF(qtd_classes&gt;24,"Y","")</f>
        <v/>
      </c>
      <c r="AB4" s="91" t="str">
        <f>IF(qtd_classes&gt;25,"Z","")</f>
        <v/>
      </c>
      <c r="AC4" s="91" t="str">
        <f>IF(qtd_classes&gt;26,"AA","")</f>
        <v/>
      </c>
      <c r="AD4" s="91" t="str">
        <f>IF(qtd_classes&gt;27,"AB","")</f>
        <v/>
      </c>
      <c r="AE4" s="91" t="str">
        <f>IF(qtd_classes&gt;28,"AC","")</f>
        <v/>
      </c>
      <c r="AF4" s="91" t="str">
        <f>IF(qtd_classes&gt;29,"AD","")</f>
        <v/>
      </c>
      <c r="AG4" s="85" t="s">
        <v>109</v>
      </c>
      <c r="AH4" s="85" t="s">
        <v>110</v>
      </c>
      <c r="AI4" s="85" t="s">
        <v>111</v>
      </c>
      <c r="AJ4" s="85" t="s">
        <v>112</v>
      </c>
      <c r="AK4" s="85" t="s">
        <v>113</v>
      </c>
      <c r="AL4" s="85" t="s">
        <v>114</v>
      </c>
      <c r="AM4" s="85" t="s">
        <v>115</v>
      </c>
      <c r="AN4" s="85" t="s">
        <v>116</v>
      </c>
      <c r="AO4" s="85" t="s">
        <v>117</v>
      </c>
      <c r="AP4" s="85" t="s">
        <v>118</v>
      </c>
    </row>
    <row r="5" spans="1:42" ht="15" customHeight="1" x14ac:dyDescent="0.25">
      <c r="A5" s="2"/>
      <c r="B5" s="86"/>
      <c r="C5" s="140" t="s">
        <v>3</v>
      </c>
      <c r="D5" s="140"/>
      <c r="E5" s="140"/>
      <c r="F5" s="140"/>
      <c r="G5" s="140"/>
      <c r="H5" s="93">
        <f>ch_1</f>
        <v>0</v>
      </c>
      <c r="I5" s="95"/>
      <c r="J5" s="96" t="s">
        <v>98</v>
      </c>
      <c r="K5" s="97">
        <f>SUM(C6:AF13)</f>
        <v>0</v>
      </c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 x14ac:dyDescent="0.25">
      <c r="A6" s="2"/>
      <c r="B6" s="87" t="str">
        <f>IF(qtd_niveis&gt;0,"I","")</f>
        <v/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x14ac:dyDescent="0.25">
      <c r="A7" s="2"/>
      <c r="B7" s="87" t="str">
        <f>IF(qtd_niveis&gt;1,"II","")</f>
        <v/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x14ac:dyDescent="0.25">
      <c r="A8" s="2"/>
      <c r="B8" s="87" t="str">
        <f>IF(qtd_niveis&gt;2,"III","")</f>
        <v/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x14ac:dyDescent="0.25">
      <c r="A9" s="2"/>
      <c r="B9" s="87" t="str">
        <f>IF(qtd_niveis&gt;3,"IV","")</f>
        <v/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x14ac:dyDescent="0.25">
      <c r="A10" s="2"/>
      <c r="B10" s="87" t="str">
        <f>IF(qtd_niveis&gt;4,"V","")</f>
        <v/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x14ac:dyDescent="0.25">
      <c r="A11" s="2"/>
      <c r="B11" s="87" t="str">
        <f>IF(qtd_niveis&gt;5,"VI","")</f>
        <v/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x14ac:dyDescent="0.25">
      <c r="A12" s="2"/>
      <c r="B12" s="87" t="str">
        <f>IF(qtd_niveis&gt;6,"VII","")</f>
        <v/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x14ac:dyDescent="0.25">
      <c r="A13" s="2"/>
      <c r="B13" s="87" t="str">
        <f>IF(qtd_niveis&gt;7,"VIII","")</f>
        <v/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x14ac:dyDescent="0.25">
      <c r="A14" s="2"/>
      <c r="B14" s="87"/>
      <c r="C14" s="140" t="s">
        <v>2</v>
      </c>
      <c r="D14" s="140"/>
      <c r="E14" s="140"/>
      <c r="F14" s="140"/>
      <c r="G14" s="140"/>
      <c r="H14" s="93">
        <f>ch_2</f>
        <v>0</v>
      </c>
      <c r="I14" s="95"/>
      <c r="J14" s="96" t="s">
        <v>98</v>
      </c>
      <c r="K14" s="97">
        <f>SUM(C15:AF22)</f>
        <v>0</v>
      </c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5" customHeight="1" x14ac:dyDescent="0.25">
      <c r="A15" s="2"/>
      <c r="B15" s="87" t="str">
        <f>IF(qtd_niveis&gt;0,"I","")</f>
        <v/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x14ac:dyDescent="0.25">
      <c r="A16" s="2"/>
      <c r="B16" s="87" t="str">
        <f>IF(qtd_niveis&gt;1,"II","")</f>
        <v/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x14ac:dyDescent="0.25">
      <c r="A17" s="2"/>
      <c r="B17" s="87" t="str">
        <f>IF(qtd_niveis&gt;2,"III","")</f>
        <v/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x14ac:dyDescent="0.25">
      <c r="A18" s="2"/>
      <c r="B18" s="87" t="str">
        <f>IF(qtd_niveis&gt;3,"IV","")</f>
        <v/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x14ac:dyDescent="0.25">
      <c r="A19" s="2"/>
      <c r="B19" s="87" t="str">
        <f>IF(qtd_niveis&gt;4,"V","")</f>
        <v/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x14ac:dyDescent="0.25">
      <c r="A20" s="2"/>
      <c r="B20" s="87" t="str">
        <f>IF(qtd_niveis&gt;5,"VI","")</f>
        <v/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x14ac:dyDescent="0.25">
      <c r="A21" s="2"/>
      <c r="B21" s="87" t="str">
        <f>IF(qtd_niveis&gt;6,"VII","")</f>
        <v/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x14ac:dyDescent="0.25">
      <c r="A22" s="2"/>
      <c r="B22" s="87" t="str">
        <f>IF(qtd_niveis&gt;7,"VIII","")</f>
        <v/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2"/>
      <c r="B23" s="87"/>
      <c r="C23" s="141" t="s">
        <v>4</v>
      </c>
      <c r="D23" s="141"/>
      <c r="E23" s="141"/>
      <c r="F23" s="141"/>
      <c r="G23" s="141"/>
      <c r="H23" s="100">
        <f>ch_3</f>
        <v>0</v>
      </c>
      <c r="I23" s="101"/>
      <c r="J23" s="96" t="s">
        <v>98</v>
      </c>
      <c r="K23" s="97">
        <f>SUM(C24:AF31)</f>
        <v>0</v>
      </c>
      <c r="L23" s="159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</row>
    <row r="24" spans="1:42" x14ac:dyDescent="0.25">
      <c r="A24" s="2"/>
      <c r="B24" s="87" t="str">
        <f>IF(qtd_niveis&gt;0,"I","")</f>
        <v/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x14ac:dyDescent="0.25">
      <c r="A25" s="2"/>
      <c r="B25" s="87" t="str">
        <f>IF(qtd_niveis&gt;1,"II","")</f>
        <v/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5" customHeight="1" x14ac:dyDescent="0.25">
      <c r="A26" s="2"/>
      <c r="B26" s="87" t="str">
        <f>IF(qtd_niveis&gt;2,"III","")</f>
        <v/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x14ac:dyDescent="0.25">
      <c r="A27" s="2"/>
      <c r="B27" s="87" t="str">
        <f>IF(qtd_niveis&gt;3,"IV","")</f>
        <v/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x14ac:dyDescent="0.25">
      <c r="A28" s="2"/>
      <c r="B28" s="87" t="str">
        <f>IF(qtd_niveis&gt;4,"V","")</f>
        <v/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2" x14ac:dyDescent="0.25">
      <c r="A29" s="2"/>
      <c r="B29" s="87" t="str">
        <f>IF(qtd_niveis&gt;5,"VI","")</f>
        <v/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x14ac:dyDescent="0.25">
      <c r="A30" s="2"/>
      <c r="B30" s="87" t="str">
        <f>IF(qtd_niveis&gt;6,"VII","")</f>
        <v/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</row>
    <row r="31" spans="1:42" x14ac:dyDescent="0.25">
      <c r="A31" s="2"/>
      <c r="B31" s="87" t="str">
        <f>IF(qtd_niveis&gt;7,"VIII","")</f>
        <v/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1:42" x14ac:dyDescent="0.25">
      <c r="A32" s="2"/>
      <c r="B32" s="87"/>
      <c r="C32" s="140" t="s">
        <v>52</v>
      </c>
      <c r="D32" s="140"/>
      <c r="E32" s="140"/>
      <c r="F32" s="140"/>
      <c r="G32" s="140"/>
      <c r="H32" s="93">
        <f>ch_4</f>
        <v>0</v>
      </c>
      <c r="I32" s="95"/>
      <c r="J32" s="96" t="s">
        <v>98</v>
      </c>
      <c r="K32" s="97">
        <f>SUM(C33:AF40)</f>
        <v>0</v>
      </c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x14ac:dyDescent="0.25">
      <c r="A33" s="2"/>
      <c r="B33" s="87" t="str">
        <f>IF(qtd_niveis&gt;0,"I","")</f>
        <v/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</row>
    <row r="34" spans="1:42" x14ac:dyDescent="0.25">
      <c r="A34" s="2"/>
      <c r="B34" s="87" t="str">
        <f>IF(qtd_niveis&gt;1,"II","")</f>
        <v/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</row>
    <row r="35" spans="1:42" x14ac:dyDescent="0.25">
      <c r="A35" s="2"/>
      <c r="B35" s="87" t="str">
        <f>IF(qtd_niveis&gt;2,"III","")</f>
        <v/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x14ac:dyDescent="0.25">
      <c r="A36" s="2"/>
      <c r="B36" s="87" t="str">
        <f>IF(qtd_niveis&gt;3,"IV","")</f>
        <v/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ht="15" customHeight="1" x14ac:dyDescent="0.25">
      <c r="A37" s="2"/>
      <c r="B37" s="87" t="str">
        <f>IF(qtd_niveis&gt;4,"V","")</f>
        <v/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x14ac:dyDescent="0.25">
      <c r="A38" s="2"/>
      <c r="B38" s="87" t="str">
        <f>IF(qtd_niveis&gt;5,"VI","")</f>
        <v/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2"/>
      <c r="B39" s="87" t="str">
        <f>IF(qtd_niveis&gt;6,"VII","")</f>
        <v/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x14ac:dyDescent="0.25">
      <c r="A40" s="2"/>
      <c r="B40" s="87" t="str">
        <f>IF(qtd_niveis&gt;7,"VIII","")</f>
        <v/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x14ac:dyDescent="0.25">
      <c r="A41" s="2"/>
      <c r="B41" s="87"/>
      <c r="C41" s="140" t="s">
        <v>53</v>
      </c>
      <c r="D41" s="140"/>
      <c r="E41" s="140"/>
      <c r="F41" s="140"/>
      <c r="G41" s="140"/>
      <c r="H41" s="93">
        <f>ch_5</f>
        <v>0</v>
      </c>
      <c r="I41" s="95"/>
      <c r="J41" s="96" t="s">
        <v>98</v>
      </c>
      <c r="K41" s="97">
        <f>SUM(C42:AF49)</f>
        <v>0</v>
      </c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x14ac:dyDescent="0.25">
      <c r="A42" s="2"/>
      <c r="B42" s="87" t="str">
        <f>IF(qtd_niveis&gt;0,"I","")</f>
        <v/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x14ac:dyDescent="0.25">
      <c r="A43" s="2"/>
      <c r="B43" s="87" t="str">
        <f>IF(qtd_niveis&gt;1,"II","")</f>
        <v/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x14ac:dyDescent="0.25">
      <c r="A44" s="2"/>
      <c r="B44" s="87" t="str">
        <f>IF(qtd_niveis&gt;2,"III","")</f>
        <v/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</row>
    <row r="45" spans="1:42" x14ac:dyDescent="0.25">
      <c r="A45" s="2"/>
      <c r="B45" s="87" t="str">
        <f>IF(qtd_niveis&gt;3,"IV","")</f>
        <v/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2"/>
      <c r="B46" s="87" t="str">
        <f>IF(qtd_niveis&gt;4,"V","")</f>
        <v/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1:42" x14ac:dyDescent="0.25">
      <c r="A47" s="2"/>
      <c r="B47" s="87" t="str">
        <f>IF(qtd_niveis&gt;5,"VI","")</f>
        <v/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spans="1:42" ht="15" customHeight="1" x14ac:dyDescent="0.25">
      <c r="A48" s="2"/>
      <c r="B48" s="87" t="str">
        <f>IF(qtd_niveis&gt;6,"VII","")</f>
        <v/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</row>
    <row r="49" spans="1:42" x14ac:dyDescent="0.25">
      <c r="A49" s="2"/>
      <c r="B49" s="87" t="str">
        <f>IF(qtd_niveis&gt;7,"VIII","")</f>
        <v/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x14ac:dyDescent="0.25">
      <c r="A50" s="2"/>
      <c r="B50" s="87"/>
      <c r="C50" s="140" t="s">
        <v>54</v>
      </c>
      <c r="D50" s="140"/>
      <c r="E50" s="140"/>
      <c r="F50" s="140"/>
      <c r="G50" s="140"/>
      <c r="H50" s="93">
        <f>ch_6</f>
        <v>0</v>
      </c>
      <c r="I50" s="95"/>
      <c r="J50" s="96" t="s">
        <v>98</v>
      </c>
      <c r="K50" s="97">
        <f>SUM(C51:AF58)</f>
        <v>0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x14ac:dyDescent="0.25">
      <c r="A51" s="2"/>
      <c r="B51" s="87" t="str">
        <f>IF(qtd_niveis&gt;0,"I","")</f>
        <v/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42" x14ac:dyDescent="0.25">
      <c r="A52" s="2"/>
      <c r="B52" s="87" t="str">
        <f>IF(qtd_niveis&gt;1,"II","")</f>
        <v/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x14ac:dyDescent="0.25">
      <c r="A53" s="2"/>
      <c r="B53" s="87" t="str">
        <f>IF(qtd_niveis&gt;2,"III","")</f>
        <v/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42" x14ac:dyDescent="0.25">
      <c r="A54" s="2"/>
      <c r="B54" s="87" t="str">
        <f>IF(qtd_niveis&gt;3,"IV","")</f>
        <v/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</row>
    <row r="55" spans="1:42" x14ac:dyDescent="0.25">
      <c r="A55" s="2"/>
      <c r="B55" s="87" t="str">
        <f>IF(qtd_niveis&gt;4,"V","")</f>
        <v/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spans="1:42" x14ac:dyDescent="0.25">
      <c r="A56" s="2"/>
      <c r="B56" s="87" t="str">
        <f>IF(qtd_niveis&gt;5,"VI","")</f>
        <v/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x14ac:dyDescent="0.25">
      <c r="A57" s="2"/>
      <c r="B57" s="87" t="str">
        <f>IF(qtd_niveis&gt;6,"VII","")</f>
        <v/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42" x14ac:dyDescent="0.25">
      <c r="A58" s="2"/>
      <c r="B58" s="87" t="str">
        <f>IF(qtd_niveis&gt;7,"VIII","")</f>
        <v/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15" customHeight="1" x14ac:dyDescent="0.25">
      <c r="A59" s="2"/>
      <c r="B59" s="87"/>
      <c r="C59" s="140" t="s">
        <v>55</v>
      </c>
      <c r="D59" s="140"/>
      <c r="E59" s="140"/>
      <c r="F59" s="140"/>
      <c r="G59" s="140"/>
      <c r="H59" s="93">
        <f>ch_7</f>
        <v>0</v>
      </c>
      <c r="I59" s="95"/>
      <c r="J59" s="96" t="s">
        <v>98</v>
      </c>
      <c r="K59" s="97">
        <f>SUM(C60:AF67)</f>
        <v>0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x14ac:dyDescent="0.25">
      <c r="A60" s="2"/>
      <c r="B60" s="87" t="str">
        <f>IF(qtd_niveis&gt;0,"I","")</f>
        <v/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</row>
    <row r="61" spans="1:42" x14ac:dyDescent="0.25">
      <c r="A61" s="2"/>
      <c r="B61" s="87" t="str">
        <f>IF(qtd_niveis&gt;1,"II","")</f>
        <v/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</row>
    <row r="62" spans="1:42" x14ac:dyDescent="0.25">
      <c r="A62" s="2"/>
      <c r="B62" s="87" t="str">
        <f>IF(qtd_niveis&gt;2,"III","")</f>
        <v/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pans="1:42" x14ac:dyDescent="0.25">
      <c r="A63" s="2"/>
      <c r="B63" s="87" t="str">
        <f>IF(qtd_niveis&gt;3,"IV","")</f>
        <v/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1:42" x14ac:dyDescent="0.25">
      <c r="A64" s="2"/>
      <c r="B64" s="87" t="str">
        <f>IF(qtd_niveis&gt;4,"V","")</f>
        <v/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</row>
    <row r="65" spans="1:42" x14ac:dyDescent="0.25">
      <c r="A65" s="2"/>
      <c r="B65" s="87" t="str">
        <f>IF(qtd_niveis&gt;5,"VI","")</f>
        <v/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1:42" x14ac:dyDescent="0.25">
      <c r="A66" s="2"/>
      <c r="B66" s="87" t="str">
        <f>IF(qtd_niveis&gt;6,"VII","")</f>
        <v/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</row>
    <row r="67" spans="1:42" x14ac:dyDescent="0.25">
      <c r="A67" s="2"/>
      <c r="B67" s="87" t="str">
        <f>IF(qtd_niveis&gt;7,"VIII","")</f>
        <v/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1:42" x14ac:dyDescent="0.25">
      <c r="A68" s="2"/>
      <c r="B68" s="87"/>
      <c r="C68" s="140" t="s">
        <v>56</v>
      </c>
      <c r="D68" s="140"/>
      <c r="E68" s="140"/>
      <c r="F68" s="140"/>
      <c r="G68" s="140"/>
      <c r="H68" s="93">
        <f>ch_8</f>
        <v>0</v>
      </c>
      <c r="I68" s="95"/>
      <c r="J68" s="96" t="s">
        <v>98</v>
      </c>
      <c r="K68" s="97">
        <f>SUM(C69:AF76)</f>
        <v>0</v>
      </c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x14ac:dyDescent="0.25">
      <c r="A69" s="2"/>
      <c r="B69" s="87" t="str">
        <f>IF(qtd_niveis&gt;0,"I","")</f>
        <v/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</row>
    <row r="70" spans="1:42" ht="15" customHeight="1" x14ac:dyDescent="0.25">
      <c r="A70" s="2"/>
      <c r="B70" s="87" t="str">
        <f>IF(qtd_niveis&gt;1,"II","")</f>
        <v/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1:42" x14ac:dyDescent="0.25">
      <c r="A71" s="2"/>
      <c r="B71" s="87" t="str">
        <f>IF(qtd_niveis&gt;2,"III","")</f>
        <v/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</row>
    <row r="72" spans="1:42" x14ac:dyDescent="0.25">
      <c r="A72" s="2"/>
      <c r="B72" s="87" t="str">
        <f>IF(qtd_niveis&gt;3,"IV","")</f>
        <v/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1:42" x14ac:dyDescent="0.25">
      <c r="A73" s="2"/>
      <c r="B73" s="87" t="str">
        <f>IF(qtd_niveis&gt;4,"V","")</f>
        <v/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</row>
    <row r="74" spans="1:42" x14ac:dyDescent="0.25">
      <c r="A74" s="2"/>
      <c r="B74" s="87" t="str">
        <f>IF(qtd_niveis&gt;5,"VI","")</f>
        <v/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x14ac:dyDescent="0.25">
      <c r="A75" s="2"/>
      <c r="B75" s="87" t="str">
        <f>IF(qtd_niveis&gt;6,"VII","")</f>
        <v/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</row>
    <row r="76" spans="1:42" x14ac:dyDescent="0.25">
      <c r="A76" s="2"/>
      <c r="B76" s="87" t="str">
        <f>IF(qtd_niveis&gt;7,"VIII","")</f>
        <v/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</row>
    <row r="77" spans="1:42" x14ac:dyDescent="0.25">
      <c r="A77" s="2"/>
      <c r="B77" s="87"/>
      <c r="C77" s="140" t="s">
        <v>58</v>
      </c>
      <c r="D77" s="140"/>
      <c r="E77" s="140"/>
      <c r="F77" s="140"/>
      <c r="G77" s="140"/>
      <c r="H77" s="93">
        <f>ch_9</f>
        <v>0</v>
      </c>
      <c r="I77" s="95"/>
      <c r="J77" s="96" t="s">
        <v>98</v>
      </c>
      <c r="K77" s="97">
        <f>SUM(C78:AF85)</f>
        <v>0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x14ac:dyDescent="0.25">
      <c r="A78" s="2"/>
      <c r="B78" s="87" t="str">
        <f>IF(qtd_niveis&gt;0,"I","")</f>
        <v/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1:42" x14ac:dyDescent="0.25">
      <c r="A79" s="2"/>
      <c r="B79" s="87" t="str">
        <f>IF(qtd_niveis&gt;1,"II","")</f>
        <v/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</row>
    <row r="80" spans="1:42" x14ac:dyDescent="0.25">
      <c r="A80" s="2"/>
      <c r="B80" s="87" t="str">
        <f>IF(qtd_niveis&gt;2,"III","")</f>
        <v/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1:42" ht="15" customHeight="1" x14ac:dyDescent="0.25">
      <c r="A81" s="2"/>
      <c r="B81" s="87" t="str">
        <f>IF(qtd_niveis&gt;3,"IV","")</f>
        <v/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</row>
    <row r="82" spans="1:42" x14ac:dyDescent="0.25">
      <c r="A82" s="2"/>
      <c r="B82" s="87" t="str">
        <f>IF(qtd_niveis&gt;4,"V","")</f>
        <v/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</row>
    <row r="83" spans="1:42" x14ac:dyDescent="0.25">
      <c r="A83" s="2"/>
      <c r="B83" s="87" t="str">
        <f>IF(qtd_niveis&gt;5,"VI","")</f>
        <v/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</row>
    <row r="84" spans="1:42" x14ac:dyDescent="0.25">
      <c r="A84" s="2"/>
      <c r="B84" s="87" t="str">
        <f>IF(qtd_niveis&gt;6,"VII","")</f>
        <v/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</row>
    <row r="85" spans="1:42" x14ac:dyDescent="0.25">
      <c r="A85" s="2"/>
      <c r="B85" s="87" t="str">
        <f>IF(qtd_niveis&gt;7,"VIII","")</f>
        <v/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x14ac:dyDescent="0.25">
      <c r="A86" s="2"/>
      <c r="B86" s="87"/>
      <c r="C86" s="140" t="s">
        <v>57</v>
      </c>
      <c r="D86" s="140"/>
      <c r="E86" s="140"/>
      <c r="F86" s="140"/>
      <c r="G86" s="140"/>
      <c r="H86" s="93">
        <f>ch_10</f>
        <v>0</v>
      </c>
      <c r="I86" s="95"/>
      <c r="J86" s="96" t="s">
        <v>98</v>
      </c>
      <c r="K86" s="97">
        <f>SUM(C87:AF94)</f>
        <v>0</v>
      </c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x14ac:dyDescent="0.25">
      <c r="A87" s="2"/>
      <c r="B87" s="87" t="str">
        <f>IF(qtd_niveis&gt;0,"I","")</f>
        <v/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</row>
    <row r="88" spans="1:42" x14ac:dyDescent="0.25">
      <c r="A88" s="2"/>
      <c r="B88" s="87" t="str">
        <f>IF(qtd_niveis&gt;1,"II","")</f>
        <v/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</row>
    <row r="89" spans="1:42" x14ac:dyDescent="0.25">
      <c r="A89" s="2"/>
      <c r="B89" s="87" t="str">
        <f>IF(qtd_niveis&gt;2,"III","")</f>
        <v/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</row>
    <row r="90" spans="1:42" x14ac:dyDescent="0.25">
      <c r="A90" s="2"/>
      <c r="B90" s="87" t="str">
        <f>IF(qtd_niveis&gt;3,"IV","")</f>
        <v/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</row>
    <row r="91" spans="1:42" x14ac:dyDescent="0.25">
      <c r="A91" s="2"/>
      <c r="B91" s="87" t="str">
        <f>IF(qtd_niveis&gt;4,"V","")</f>
        <v/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</row>
    <row r="92" spans="1:42" ht="15" customHeight="1" x14ac:dyDescent="0.25">
      <c r="A92" s="2"/>
      <c r="B92" s="87" t="str">
        <f>IF(qtd_niveis&gt;5,"VI","")</f>
        <v/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</row>
    <row r="93" spans="1:42" x14ac:dyDescent="0.25">
      <c r="A93" s="2"/>
      <c r="B93" s="87" t="str">
        <f>IF(qtd_niveis&gt;6,"VII","")</f>
        <v/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</row>
    <row r="94" spans="1:42" x14ac:dyDescent="0.25">
      <c r="A94" s="2"/>
      <c r="B94" s="87" t="str">
        <f>IF(qtd_niveis&gt;7,"VIII","")</f>
        <v/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</row>
    <row r="95" spans="1:42" ht="1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42" x14ac:dyDescent="0.25">
      <c r="B96" s="63"/>
      <c r="C96" s="138" t="s">
        <v>68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9"/>
      <c r="AG96" s="144"/>
      <c r="AH96" s="144"/>
      <c r="AI96" s="144"/>
      <c r="AJ96" s="144"/>
      <c r="AK96" s="144"/>
      <c r="AL96" s="144"/>
      <c r="AM96" s="144"/>
      <c r="AN96" s="144"/>
      <c r="AO96" s="144"/>
      <c r="AP96" s="145"/>
    </row>
    <row r="97" spans="2:42" x14ac:dyDescent="0.25">
      <c r="B97" s="87" t="str">
        <f>IF(qtd_niveis&gt;0,"I","")</f>
        <v/>
      </c>
      <c r="C97" s="69">
        <f>C6*Carreiras!C7+'Efetivos Docência'!C15*Carreiras!C16+'Efetivos Docência'!C24*Carreiras!C25+'Efetivos Docência'!C33*Carreiras!C34+'Efetivos Docência'!C42*Carreiras!C43+'Efetivos Docência'!C51*Carreiras!C52+'Efetivos Docência'!C60*Carreiras!C61+'Efetivos Docência'!C69*Carreiras!C70+'Efetivos Docência'!C78*Carreiras!C79+'Efetivos Docência'!C87*Carreiras!C88</f>
        <v>0</v>
      </c>
      <c r="D97" s="69">
        <f>D6*Carreiras!D7+'Efetivos Docência'!D15*Carreiras!D16+'Efetivos Docência'!D24*Carreiras!D25+'Efetivos Docência'!D33*Carreiras!D34+'Efetivos Docência'!D42*Carreiras!D43+'Efetivos Docência'!D51*Carreiras!D52+'Efetivos Docência'!D60*Carreiras!D61+'Efetivos Docência'!D69*Carreiras!D70+'Efetivos Docência'!D78*Carreiras!D79+'Efetivos Docência'!D87*Carreiras!D88</f>
        <v>0</v>
      </c>
      <c r="E97" s="69">
        <f>E6*Carreiras!E7+'Efetivos Docência'!E15*Carreiras!E16+'Efetivos Docência'!E24*Carreiras!E25+'Efetivos Docência'!E33*Carreiras!E34+'Efetivos Docência'!E42*Carreiras!E43+'Efetivos Docência'!E51*Carreiras!E52+'Efetivos Docência'!E60*Carreiras!E61+'Efetivos Docência'!E69*Carreiras!E70+'Efetivos Docência'!E78*Carreiras!E79+'Efetivos Docência'!E87*Carreiras!E88</f>
        <v>0</v>
      </c>
      <c r="F97" s="69">
        <f>F6*Carreiras!F7+'Efetivos Docência'!F15*Carreiras!F16+'Efetivos Docência'!F24*Carreiras!F25+'Efetivos Docência'!F33*Carreiras!F34+'Efetivos Docência'!F42*Carreiras!F43+'Efetivos Docência'!F51*Carreiras!F52+'Efetivos Docência'!F60*Carreiras!F61+'Efetivos Docência'!F69*Carreiras!F70+'Efetivos Docência'!F78*Carreiras!F79+'Efetivos Docência'!F87*Carreiras!F88</f>
        <v>0</v>
      </c>
      <c r="G97" s="69">
        <f>G6*Carreiras!G7+'Efetivos Docência'!G15*Carreiras!G16+'Efetivos Docência'!G24*Carreiras!G25+'Efetivos Docência'!G33*Carreiras!G34+'Efetivos Docência'!G42*Carreiras!G43+'Efetivos Docência'!G51*Carreiras!G52+'Efetivos Docência'!G60*Carreiras!G61+'Efetivos Docência'!G69*Carreiras!G70+'Efetivos Docência'!G78*Carreiras!G79+'Efetivos Docência'!G87*Carreiras!G88</f>
        <v>0</v>
      </c>
      <c r="H97" s="69">
        <f>H6*Carreiras!H7+'Efetivos Docência'!H15*Carreiras!H16+'Efetivos Docência'!H24*Carreiras!H25+'Efetivos Docência'!H33*Carreiras!H34+'Efetivos Docência'!H42*Carreiras!H43+'Efetivos Docência'!H51*Carreiras!H52+'Efetivos Docência'!H60*Carreiras!H61+'Efetivos Docência'!H69*Carreiras!H70+'Efetivos Docência'!H78*Carreiras!H79+'Efetivos Docência'!H87*Carreiras!H88</f>
        <v>0</v>
      </c>
      <c r="I97" s="69">
        <f>I6*Carreiras!I7+'Efetivos Docência'!I15*Carreiras!I16+'Efetivos Docência'!I24*Carreiras!I25+'Efetivos Docência'!I33*Carreiras!I34+'Efetivos Docência'!I42*Carreiras!I43+'Efetivos Docência'!I51*Carreiras!I52+'Efetivos Docência'!I60*Carreiras!I61+'Efetivos Docência'!I69*Carreiras!I70+'Efetivos Docência'!I78*Carreiras!I79+'Efetivos Docência'!I87*Carreiras!I88</f>
        <v>0</v>
      </c>
      <c r="J97" s="69">
        <f>J6*Carreiras!J7+'Efetivos Docência'!J15*Carreiras!J16+'Efetivos Docência'!J24*Carreiras!J25+'Efetivos Docência'!J33*Carreiras!J34+'Efetivos Docência'!J42*Carreiras!J43+'Efetivos Docência'!J51*Carreiras!J52+'Efetivos Docência'!J60*Carreiras!J61+'Efetivos Docência'!J69*Carreiras!J70+'Efetivos Docência'!J78*Carreiras!J79+'Efetivos Docência'!J87*Carreiras!J88</f>
        <v>0</v>
      </c>
      <c r="K97" s="69">
        <f>K6*Carreiras!K7+'Efetivos Docência'!K15*Carreiras!K16+'Efetivos Docência'!K24*Carreiras!K25+'Efetivos Docência'!K33*Carreiras!K34+'Efetivos Docência'!K42*Carreiras!K43+'Efetivos Docência'!K51*Carreiras!K52+'Efetivos Docência'!K60*Carreiras!K61+'Efetivos Docência'!K69*Carreiras!K70+'Efetivos Docência'!K78*Carreiras!K79+'Efetivos Docência'!K87*Carreiras!K88</f>
        <v>0</v>
      </c>
      <c r="L97" s="69">
        <f>L6*Carreiras!L7+'Efetivos Docência'!L15*Carreiras!L16+'Efetivos Docência'!L24*Carreiras!L25+'Efetivos Docência'!L33*Carreiras!L34+'Efetivos Docência'!L42*Carreiras!L43+'Efetivos Docência'!L51*Carreiras!L52+'Efetivos Docência'!L60*Carreiras!L61+'Efetivos Docência'!L69*Carreiras!L70+'Efetivos Docência'!L78*Carreiras!L79+'Efetivos Docência'!L87*Carreiras!L88</f>
        <v>0</v>
      </c>
      <c r="M97" s="69">
        <f>M6*Carreiras!M7+'Efetivos Docência'!M15*Carreiras!M16+'Efetivos Docência'!M24*Carreiras!M25+'Efetivos Docência'!M33*Carreiras!M34+'Efetivos Docência'!M42*Carreiras!M43+'Efetivos Docência'!M51*Carreiras!M52+'Efetivos Docência'!M60*Carreiras!M61+'Efetivos Docência'!M69*Carreiras!M70+'Efetivos Docência'!M78*Carreiras!M79+'Efetivos Docência'!M87*Carreiras!M88</f>
        <v>0</v>
      </c>
      <c r="N97" s="69">
        <f>N6*Carreiras!N7+'Efetivos Docência'!N15*Carreiras!N16+'Efetivos Docência'!N24*Carreiras!N25+'Efetivos Docência'!N33*Carreiras!N34+'Efetivos Docência'!N42*Carreiras!N43+'Efetivos Docência'!N51*Carreiras!N52+'Efetivos Docência'!N60*Carreiras!N61+'Efetivos Docência'!N69*Carreiras!N70+'Efetivos Docência'!N78*Carreiras!N79+'Efetivos Docência'!N87*Carreiras!N88</f>
        <v>0</v>
      </c>
      <c r="O97" s="69">
        <f>O6*Carreiras!O7+'Efetivos Docência'!O15*Carreiras!O16+'Efetivos Docência'!O24*Carreiras!O25+'Efetivos Docência'!O33*Carreiras!O34+'Efetivos Docência'!O42*Carreiras!O43+'Efetivos Docência'!O51*Carreiras!O52+'Efetivos Docência'!O60*Carreiras!O61+'Efetivos Docência'!O69*Carreiras!O70+'Efetivos Docência'!O78*Carreiras!O79+'Efetivos Docência'!O87*Carreiras!O88</f>
        <v>0</v>
      </c>
      <c r="P97" s="69">
        <f>P6*Carreiras!P7+'Efetivos Docência'!P15*Carreiras!P16+'Efetivos Docência'!P24*Carreiras!P25+'Efetivos Docência'!P33*Carreiras!P34+'Efetivos Docência'!P42*Carreiras!P43+'Efetivos Docência'!P51*Carreiras!P52+'Efetivos Docência'!P60*Carreiras!P61+'Efetivos Docência'!P69*Carreiras!P70+'Efetivos Docência'!P78*Carreiras!P79+'Efetivos Docência'!P87*Carreiras!P88</f>
        <v>0</v>
      </c>
      <c r="Q97" s="69">
        <f>Q6*Carreiras!Q7+'Efetivos Docência'!Q15*Carreiras!Q16+'Efetivos Docência'!Q24*Carreiras!Q25+'Efetivos Docência'!Q33*Carreiras!Q34+'Efetivos Docência'!Q42*Carreiras!Q43+'Efetivos Docência'!Q51*Carreiras!Q52+'Efetivos Docência'!Q60*Carreiras!Q61+'Efetivos Docência'!Q69*Carreiras!Q70+'Efetivos Docência'!Q78*Carreiras!Q79+'Efetivos Docência'!Q87*Carreiras!Q88</f>
        <v>0</v>
      </c>
      <c r="R97" s="69">
        <f>R6*Carreiras!R7+'Efetivos Docência'!R15*Carreiras!R16+'Efetivos Docência'!R24*Carreiras!R25+'Efetivos Docência'!R33*Carreiras!R34+'Efetivos Docência'!R42*Carreiras!R43+'Efetivos Docência'!R51*Carreiras!R52+'Efetivos Docência'!R60*Carreiras!R61+'Efetivos Docência'!R69*Carreiras!R70+'Efetivos Docência'!R78*Carreiras!R79+'Efetivos Docência'!R87*Carreiras!R88</f>
        <v>0</v>
      </c>
      <c r="S97" s="69">
        <f>S6*Carreiras!S7+'Efetivos Docência'!S15*Carreiras!S16+'Efetivos Docência'!S24*Carreiras!S25+'Efetivos Docência'!S33*Carreiras!S34+'Efetivos Docência'!S42*Carreiras!S43+'Efetivos Docência'!S51*Carreiras!S52+'Efetivos Docência'!S60*Carreiras!S61+'Efetivos Docência'!S69*Carreiras!S70+'Efetivos Docência'!S78*Carreiras!S79+'Efetivos Docência'!S87*Carreiras!S88</f>
        <v>0</v>
      </c>
      <c r="T97" s="69">
        <f>T6*Carreiras!T7+'Efetivos Docência'!T15*Carreiras!T16+'Efetivos Docência'!T24*Carreiras!T25+'Efetivos Docência'!T33*Carreiras!T34+'Efetivos Docência'!T42*Carreiras!T43+'Efetivos Docência'!T51*Carreiras!T52+'Efetivos Docência'!T60*Carreiras!T61+'Efetivos Docência'!T69*Carreiras!T70+'Efetivos Docência'!T78*Carreiras!T79+'Efetivos Docência'!T87*Carreiras!T88</f>
        <v>0</v>
      </c>
      <c r="U97" s="69">
        <f>U6*Carreiras!U7+'Efetivos Docência'!U15*Carreiras!U16+'Efetivos Docência'!U24*Carreiras!U25+'Efetivos Docência'!U33*Carreiras!U34+'Efetivos Docência'!U42*Carreiras!U43+'Efetivos Docência'!U51*Carreiras!U52+'Efetivos Docência'!U60*Carreiras!U61+'Efetivos Docência'!U69*Carreiras!U70+'Efetivos Docência'!U78*Carreiras!U79+'Efetivos Docência'!U87*Carreiras!U88</f>
        <v>0</v>
      </c>
      <c r="V97" s="69">
        <f>V6*Carreiras!V7+'Efetivos Docência'!V15*Carreiras!V16+'Efetivos Docência'!V24*Carreiras!V25+'Efetivos Docência'!V33*Carreiras!V34+'Efetivos Docência'!V42*Carreiras!V43+'Efetivos Docência'!V51*Carreiras!V52+'Efetivos Docência'!V60*Carreiras!V61+'Efetivos Docência'!V69*Carreiras!V70+'Efetivos Docência'!V78*Carreiras!V79+'Efetivos Docência'!V87*Carreiras!V88</f>
        <v>0</v>
      </c>
      <c r="W97" s="69">
        <f>W6*Carreiras!W7+'Efetivos Docência'!W15*Carreiras!W16+'Efetivos Docência'!W24*Carreiras!W25+'Efetivos Docência'!W33*Carreiras!W34+'Efetivos Docência'!W42*Carreiras!W43+'Efetivos Docência'!W51*Carreiras!W52+'Efetivos Docência'!W60*Carreiras!W61+'Efetivos Docência'!W69*Carreiras!W70+'Efetivos Docência'!W78*Carreiras!W79+'Efetivos Docência'!W87*Carreiras!W88</f>
        <v>0</v>
      </c>
      <c r="X97" s="69">
        <f>X6*Carreiras!X7+'Efetivos Docência'!X15*Carreiras!X16+'Efetivos Docência'!X24*Carreiras!X25+'Efetivos Docência'!X33*Carreiras!X34+'Efetivos Docência'!X42*Carreiras!X43+'Efetivos Docência'!X51*Carreiras!X52+'Efetivos Docência'!X60*Carreiras!X61+'Efetivos Docência'!X69*Carreiras!X70+'Efetivos Docência'!X78*Carreiras!X79+'Efetivos Docência'!X87*Carreiras!X88</f>
        <v>0</v>
      </c>
      <c r="Y97" s="69">
        <f>Y6*Carreiras!Y7+'Efetivos Docência'!Y15*Carreiras!Y16+'Efetivos Docência'!Y24*Carreiras!Y25+'Efetivos Docência'!Y33*Carreiras!Y34+'Efetivos Docência'!Y42*Carreiras!Y43+'Efetivos Docência'!Y51*Carreiras!Y52+'Efetivos Docência'!Y60*Carreiras!Y61+'Efetivos Docência'!Y69*Carreiras!Y70+'Efetivos Docência'!Y78*Carreiras!Y79+'Efetivos Docência'!Y87*Carreiras!Y88</f>
        <v>0</v>
      </c>
      <c r="Z97" s="69">
        <f>Z6*Carreiras!Z7+'Efetivos Docência'!Z15*Carreiras!Z16+'Efetivos Docência'!Z24*Carreiras!Z25+'Efetivos Docência'!Z33*Carreiras!Z34+'Efetivos Docência'!Z42*Carreiras!Z43+'Efetivos Docência'!Z51*Carreiras!Z52+'Efetivos Docência'!Z60*Carreiras!Z61+'Efetivos Docência'!Z69*Carreiras!Z70+'Efetivos Docência'!Z78*Carreiras!Z79+'Efetivos Docência'!Z87*Carreiras!Z88</f>
        <v>0</v>
      </c>
      <c r="AA97" s="69">
        <f>AA6*Carreiras!AA7+'Efetivos Docência'!AA15*Carreiras!AA16+'Efetivos Docência'!AA24*Carreiras!AA25+'Efetivos Docência'!AA33*Carreiras!AA34+'Efetivos Docência'!AA42*Carreiras!AA43+'Efetivos Docência'!AA51*Carreiras!AA52+'Efetivos Docência'!AA60*Carreiras!AA61+'Efetivos Docência'!AA69*Carreiras!AA70+'Efetivos Docência'!AA78*Carreiras!AA79+'Efetivos Docência'!AA87*Carreiras!AA88</f>
        <v>0</v>
      </c>
      <c r="AB97" s="69">
        <f>AB6*Carreiras!AB7+'Efetivos Docência'!AB15*Carreiras!AB16+'Efetivos Docência'!AB24*Carreiras!AB25+'Efetivos Docência'!AB33*Carreiras!AB34+'Efetivos Docência'!AB42*Carreiras!AB43+'Efetivos Docência'!AB51*Carreiras!AB52+'Efetivos Docência'!AB60*Carreiras!AB61+'Efetivos Docência'!AB69*Carreiras!AB70+'Efetivos Docência'!AB78*Carreiras!AB79+'Efetivos Docência'!AB87*Carreiras!AB88</f>
        <v>0</v>
      </c>
      <c r="AC97" s="69">
        <f>AC6*Carreiras!AC7+'Efetivos Docência'!AC15*Carreiras!AC16+'Efetivos Docência'!AC24*Carreiras!AC25+'Efetivos Docência'!AC33*Carreiras!AC34+'Efetivos Docência'!AC42*Carreiras!AC43+'Efetivos Docência'!AC51*Carreiras!AC52+'Efetivos Docência'!AC60*Carreiras!AC61+'Efetivos Docência'!AC69*Carreiras!AC70+'Efetivos Docência'!AC78*Carreiras!AC79+'Efetivos Docência'!AC87*Carreiras!AC88</f>
        <v>0</v>
      </c>
      <c r="AD97" s="69">
        <f>AD6*Carreiras!AD7+'Efetivos Docência'!AD15*Carreiras!AD16+'Efetivos Docência'!AD24*Carreiras!AD25+'Efetivos Docência'!AD33*Carreiras!AD34+'Efetivos Docência'!AD42*Carreiras!AD43+'Efetivos Docência'!AD51*Carreiras!AD52+'Efetivos Docência'!AD60*Carreiras!AD61+'Efetivos Docência'!AD69*Carreiras!AD70+'Efetivos Docência'!AD78*Carreiras!AD79+'Efetivos Docência'!AD87*Carreiras!AD88</f>
        <v>0</v>
      </c>
      <c r="AE97" s="69">
        <f>AE6*Carreiras!AE7+'Efetivos Docência'!AE15*Carreiras!AE16+'Efetivos Docência'!AE24*Carreiras!AE25+'Efetivos Docência'!AE33*Carreiras!AE34+'Efetivos Docência'!AE42*Carreiras!AE43+'Efetivos Docência'!AE51*Carreiras!AE52+'Efetivos Docência'!AE60*Carreiras!AE61+'Efetivos Docência'!AE69*Carreiras!AE70+'Efetivos Docência'!AE78*Carreiras!AE79+'Efetivos Docência'!AE87*Carreiras!AE88</f>
        <v>0</v>
      </c>
      <c r="AF97" s="69">
        <f>AF6*Carreiras!AF7+'Efetivos Docência'!AF15*Carreiras!AF16+'Efetivos Docência'!AF24*Carreiras!AF25+'Efetivos Docência'!AF33*Carreiras!AF34+'Efetivos Docência'!AF42*Carreiras!AF43+'Efetivos Docência'!AF51*Carreiras!AF52+'Efetivos Docência'!AF60*Carreiras!AF61+'Efetivos Docência'!AF69*Carreiras!AF70+'Efetivos Docência'!AF78*Carreiras!AF79+'Efetivos Docência'!AF87*Carreiras!AF88</f>
        <v>0</v>
      </c>
      <c r="AG97" s="112">
        <f>AG6*Carreiras!AG7+'Efetivos Docência'!AG15*Carreiras!AG16+'Efetivos Docência'!AG24*Carreiras!AG25+'Efetivos Docência'!AG33*Carreiras!AG34+'Efetivos Docência'!AG42*Carreiras!AG43+'Efetivos Docência'!AG51*Carreiras!AG52+'Efetivos Docência'!AG60*Carreiras!AG61+'Efetivos Docência'!AG69*Carreiras!AG70+'Efetivos Docência'!AG78*Carreiras!AG79+'Efetivos Docência'!AG87*Carreiras!AG88</f>
        <v>0</v>
      </c>
      <c r="AH97" s="112">
        <f>AH6*Carreiras!AH7+'Efetivos Docência'!AH15*Carreiras!AH16+'Efetivos Docência'!AH24*Carreiras!AH25+'Efetivos Docência'!AH33*Carreiras!AH34+'Efetivos Docência'!AH42*Carreiras!AH43+'Efetivos Docência'!AH51*Carreiras!AH52+'Efetivos Docência'!AH60*Carreiras!AH61+'Efetivos Docência'!AH69*Carreiras!AH70+'Efetivos Docência'!AH78*Carreiras!AH79+'Efetivos Docência'!AH87*Carreiras!AH88</f>
        <v>0</v>
      </c>
      <c r="AI97" s="112">
        <f>AI6*Carreiras!AI7+'Efetivos Docência'!AI15*Carreiras!AI16+'Efetivos Docência'!AI24*Carreiras!AI25+'Efetivos Docência'!AI33*Carreiras!AI34+'Efetivos Docência'!AI42*Carreiras!AI43+'Efetivos Docência'!AI51*Carreiras!AI52+'Efetivos Docência'!AI60*Carreiras!AI61+'Efetivos Docência'!AI69*Carreiras!AI70+'Efetivos Docência'!AI78*Carreiras!AI79+'Efetivos Docência'!AI87*Carreiras!AI88</f>
        <v>0</v>
      </c>
      <c r="AJ97" s="112">
        <f>AJ6*Carreiras!AJ7+'Efetivos Docência'!AJ15*Carreiras!AJ16+'Efetivos Docência'!AJ24*Carreiras!AJ25+'Efetivos Docência'!AJ33*Carreiras!AJ34+'Efetivos Docência'!AJ42*Carreiras!AJ43+'Efetivos Docência'!AJ51*Carreiras!AJ52+'Efetivos Docência'!AJ60*Carreiras!AJ61+'Efetivos Docência'!AJ69*Carreiras!AJ70+'Efetivos Docência'!AJ78*Carreiras!AJ79+'Efetivos Docência'!AJ87*Carreiras!AJ88</f>
        <v>0</v>
      </c>
      <c r="AK97" s="112">
        <f>AK6*Carreiras!AK7+'Efetivos Docência'!AK15*Carreiras!AK16+'Efetivos Docência'!AK24*Carreiras!AK25+'Efetivos Docência'!AK33*Carreiras!AK34+'Efetivos Docência'!AK42*Carreiras!AK43+'Efetivos Docência'!AK51*Carreiras!AK52+'Efetivos Docência'!AK60*Carreiras!AK61+'Efetivos Docência'!AK69*Carreiras!AK70+'Efetivos Docência'!AK78*Carreiras!AK79+'Efetivos Docência'!AK87*Carreiras!AK88</f>
        <v>0</v>
      </c>
      <c r="AL97" s="112">
        <f>AL6*Carreiras!AL7+'Efetivos Docência'!AL15*Carreiras!AL16+'Efetivos Docência'!AL24*Carreiras!AL25+'Efetivos Docência'!AL33*Carreiras!AL34+'Efetivos Docência'!AL42*Carreiras!AL43+'Efetivos Docência'!AL51*Carreiras!AL52+'Efetivos Docência'!AL60*Carreiras!AL61+'Efetivos Docência'!AL69*Carreiras!AL70+'Efetivos Docência'!AL78*Carreiras!AL79+'Efetivos Docência'!AL87*Carreiras!AL88</f>
        <v>0</v>
      </c>
      <c r="AM97" s="112">
        <f>AM6*Carreiras!AM7+'Efetivos Docência'!AM15*Carreiras!AM16+'Efetivos Docência'!AM24*Carreiras!AM25+'Efetivos Docência'!AM33*Carreiras!AM34+'Efetivos Docência'!AM42*Carreiras!AM43+'Efetivos Docência'!AM51*Carreiras!AM52+'Efetivos Docência'!AM60*Carreiras!AM61+'Efetivos Docência'!AM69*Carreiras!AM70+'Efetivos Docência'!AM78*Carreiras!AM79+'Efetivos Docência'!AM87*Carreiras!AM88</f>
        <v>0</v>
      </c>
      <c r="AN97" s="112">
        <f>AN6*Carreiras!AN7+'Efetivos Docência'!AN15*Carreiras!AN16+'Efetivos Docência'!AN24*Carreiras!AN25+'Efetivos Docência'!AN33*Carreiras!AN34+'Efetivos Docência'!AN42*Carreiras!AN43+'Efetivos Docência'!AN51*Carreiras!AN52+'Efetivos Docência'!AN60*Carreiras!AN61+'Efetivos Docência'!AN69*Carreiras!AN70+'Efetivos Docência'!AN78*Carreiras!AN79+'Efetivos Docência'!AN87*Carreiras!AN88</f>
        <v>0</v>
      </c>
      <c r="AO97" s="112">
        <f>AO6*Carreiras!AO7+'Efetivos Docência'!AO15*Carreiras!AO16+'Efetivos Docência'!AO24*Carreiras!AO25+'Efetivos Docência'!AO33*Carreiras!AO34+'Efetivos Docência'!AO42*Carreiras!AO43+'Efetivos Docência'!AO51*Carreiras!AO52+'Efetivos Docência'!AO60*Carreiras!AO61+'Efetivos Docência'!AO69*Carreiras!AO70+'Efetivos Docência'!AO78*Carreiras!AO79+'Efetivos Docência'!AO87*Carreiras!AO88</f>
        <v>0</v>
      </c>
      <c r="AP97" s="112">
        <f>AP6*Carreiras!AP7+'Efetivos Docência'!AP15*Carreiras!AP16+'Efetivos Docência'!AP24*Carreiras!AP25+'Efetivos Docência'!AP33*Carreiras!AP34+'Efetivos Docência'!AP42*Carreiras!AP43+'Efetivos Docência'!AP51*Carreiras!AP52+'Efetivos Docência'!AP60*Carreiras!AP61+'Efetivos Docência'!AP69*Carreiras!AP70+'Efetivos Docência'!AP78*Carreiras!AP79+'Efetivos Docência'!AP87*Carreiras!AP88</f>
        <v>0</v>
      </c>
    </row>
    <row r="98" spans="2:42" x14ac:dyDescent="0.25">
      <c r="B98" s="87" t="str">
        <f>IF(qtd_niveis&gt;1,"II","")</f>
        <v/>
      </c>
      <c r="C98" s="69">
        <f>C7*Carreiras!C8+'Efetivos Docência'!C16*Carreiras!C17+'Efetivos Docência'!C25*Carreiras!C26+'Efetivos Docência'!C34*Carreiras!C35+'Efetivos Docência'!C43*Carreiras!C44+'Efetivos Docência'!C52*Carreiras!C53+'Efetivos Docência'!C61*Carreiras!C62+'Efetivos Docência'!C70*Carreiras!C71+'Efetivos Docência'!C79*Carreiras!C80+'Efetivos Docência'!C88*Carreiras!C89</f>
        <v>0</v>
      </c>
      <c r="D98" s="69">
        <f>D7*Carreiras!D8+'Efetivos Docência'!D16*Carreiras!D17+'Efetivos Docência'!D25*Carreiras!D26+'Efetivos Docência'!D34*Carreiras!D35+'Efetivos Docência'!D43*Carreiras!D44+'Efetivos Docência'!D52*Carreiras!D53+'Efetivos Docência'!D61*Carreiras!D62+'Efetivos Docência'!D70*Carreiras!D71+'Efetivos Docência'!D79*Carreiras!D80+'Efetivos Docência'!D88*Carreiras!D89</f>
        <v>0</v>
      </c>
      <c r="E98" s="69">
        <f>E7*Carreiras!E8+'Efetivos Docência'!E16*Carreiras!E17+'Efetivos Docência'!E25*Carreiras!E26+'Efetivos Docência'!E34*Carreiras!E35+'Efetivos Docência'!E43*Carreiras!E44+'Efetivos Docência'!E52*Carreiras!E53+'Efetivos Docência'!E61*Carreiras!E62+'Efetivos Docência'!E70*Carreiras!E71+'Efetivos Docência'!E79*Carreiras!E80+'Efetivos Docência'!E88*Carreiras!E89</f>
        <v>0</v>
      </c>
      <c r="F98" s="69">
        <f>F7*Carreiras!F8+'Efetivos Docência'!F16*Carreiras!F17+'Efetivos Docência'!F25*Carreiras!F26+'Efetivos Docência'!F34*Carreiras!F35+'Efetivos Docência'!F43*Carreiras!F44+'Efetivos Docência'!F52*Carreiras!F53+'Efetivos Docência'!F61*Carreiras!F62+'Efetivos Docência'!F70*Carreiras!F71+'Efetivos Docência'!F79*Carreiras!F80+'Efetivos Docência'!F88*Carreiras!F89</f>
        <v>0</v>
      </c>
      <c r="G98" s="69">
        <f>G7*Carreiras!G8+'Efetivos Docência'!G16*Carreiras!G17+'Efetivos Docência'!G25*Carreiras!G26+'Efetivos Docência'!G34*Carreiras!G35+'Efetivos Docência'!G43*Carreiras!G44+'Efetivos Docência'!G52*Carreiras!G53+'Efetivos Docência'!G61*Carreiras!G62+'Efetivos Docência'!G70*Carreiras!G71+'Efetivos Docência'!G79*Carreiras!G80+'Efetivos Docência'!G88*Carreiras!G89</f>
        <v>0</v>
      </c>
      <c r="H98" s="69">
        <f>H7*Carreiras!H8+'Efetivos Docência'!H16*Carreiras!H17+'Efetivos Docência'!H25*Carreiras!H26+'Efetivos Docência'!H34*Carreiras!H35+'Efetivos Docência'!H43*Carreiras!H44+'Efetivos Docência'!H52*Carreiras!H53+'Efetivos Docência'!H61*Carreiras!H62+'Efetivos Docência'!H70*Carreiras!H71+'Efetivos Docência'!H79*Carreiras!H80+'Efetivos Docência'!H88*Carreiras!H89</f>
        <v>0</v>
      </c>
      <c r="I98" s="69">
        <f>I7*Carreiras!I8+'Efetivos Docência'!I16*Carreiras!I17+'Efetivos Docência'!I25*Carreiras!I26+'Efetivos Docência'!I34*Carreiras!I35+'Efetivos Docência'!I43*Carreiras!I44+'Efetivos Docência'!I52*Carreiras!I53+'Efetivos Docência'!I61*Carreiras!I62+'Efetivos Docência'!I70*Carreiras!I71+'Efetivos Docência'!I79*Carreiras!I80+'Efetivos Docência'!I88*Carreiras!I89</f>
        <v>0</v>
      </c>
      <c r="J98" s="69">
        <f>J7*Carreiras!J8+'Efetivos Docência'!J16*Carreiras!J17+'Efetivos Docência'!J25*Carreiras!J26+'Efetivos Docência'!J34*Carreiras!J35+'Efetivos Docência'!J43*Carreiras!J44+'Efetivos Docência'!J52*Carreiras!J53+'Efetivos Docência'!J61*Carreiras!J62+'Efetivos Docência'!J70*Carreiras!J71+'Efetivos Docência'!J79*Carreiras!J80+'Efetivos Docência'!J88*Carreiras!J89</f>
        <v>0</v>
      </c>
      <c r="K98" s="69">
        <f>K7*Carreiras!K8+'Efetivos Docência'!K16*Carreiras!K17+'Efetivos Docência'!K25*Carreiras!K26+'Efetivos Docência'!K34*Carreiras!K35+'Efetivos Docência'!K43*Carreiras!K44+'Efetivos Docência'!K52*Carreiras!K53+'Efetivos Docência'!K61*Carreiras!K62+'Efetivos Docência'!K70*Carreiras!K71+'Efetivos Docência'!K79*Carreiras!K80+'Efetivos Docência'!K88*Carreiras!K89</f>
        <v>0</v>
      </c>
      <c r="L98" s="69">
        <f>L7*Carreiras!L8+'Efetivos Docência'!L16*Carreiras!L17+'Efetivos Docência'!L25*Carreiras!L26+'Efetivos Docência'!L34*Carreiras!L35+'Efetivos Docência'!L43*Carreiras!L44+'Efetivos Docência'!L52*Carreiras!L53+'Efetivos Docência'!L61*Carreiras!L62+'Efetivos Docência'!L70*Carreiras!L71+'Efetivos Docência'!L79*Carreiras!L80+'Efetivos Docência'!L88*Carreiras!L89</f>
        <v>0</v>
      </c>
      <c r="M98" s="69">
        <f>M7*Carreiras!M8+'Efetivos Docência'!M16*Carreiras!M17+'Efetivos Docência'!M25*Carreiras!M26+'Efetivos Docência'!M34*Carreiras!M35+'Efetivos Docência'!M43*Carreiras!M44+'Efetivos Docência'!M52*Carreiras!M53+'Efetivos Docência'!M61*Carreiras!M62+'Efetivos Docência'!M70*Carreiras!M71+'Efetivos Docência'!M79*Carreiras!M80+'Efetivos Docência'!M88*Carreiras!M89</f>
        <v>0</v>
      </c>
      <c r="N98" s="69">
        <f>N7*Carreiras!N8+'Efetivos Docência'!N16*Carreiras!N17+'Efetivos Docência'!N25*Carreiras!N26+'Efetivos Docência'!N34*Carreiras!N35+'Efetivos Docência'!N43*Carreiras!N44+'Efetivos Docência'!N52*Carreiras!N53+'Efetivos Docência'!N61*Carreiras!N62+'Efetivos Docência'!N70*Carreiras!N71+'Efetivos Docência'!N79*Carreiras!N80+'Efetivos Docência'!N88*Carreiras!N89</f>
        <v>0</v>
      </c>
      <c r="O98" s="69">
        <f>O7*Carreiras!O8+'Efetivos Docência'!O16*Carreiras!O17+'Efetivos Docência'!O25*Carreiras!O26+'Efetivos Docência'!O34*Carreiras!O35+'Efetivos Docência'!O43*Carreiras!O44+'Efetivos Docência'!O52*Carreiras!O53+'Efetivos Docência'!O61*Carreiras!O62+'Efetivos Docência'!O70*Carreiras!O71+'Efetivos Docência'!O79*Carreiras!O80+'Efetivos Docência'!O88*Carreiras!O89</f>
        <v>0</v>
      </c>
      <c r="P98" s="69">
        <f>P7*Carreiras!P8+'Efetivos Docência'!P16*Carreiras!P17+'Efetivos Docência'!P25*Carreiras!P26+'Efetivos Docência'!P34*Carreiras!P35+'Efetivos Docência'!P43*Carreiras!P44+'Efetivos Docência'!P52*Carreiras!P53+'Efetivos Docência'!P61*Carreiras!P62+'Efetivos Docência'!P70*Carreiras!P71+'Efetivos Docência'!P79*Carreiras!P80+'Efetivos Docência'!P88*Carreiras!P89</f>
        <v>0</v>
      </c>
      <c r="Q98" s="69">
        <f>Q7*Carreiras!Q8+'Efetivos Docência'!Q16*Carreiras!Q17+'Efetivos Docência'!Q25*Carreiras!Q26+'Efetivos Docência'!Q34*Carreiras!Q35+'Efetivos Docência'!Q43*Carreiras!Q44+'Efetivos Docência'!Q52*Carreiras!Q53+'Efetivos Docência'!Q61*Carreiras!Q62+'Efetivos Docência'!Q70*Carreiras!Q71+'Efetivos Docência'!Q79*Carreiras!Q80+'Efetivos Docência'!Q88*Carreiras!Q89</f>
        <v>0</v>
      </c>
      <c r="R98" s="69">
        <f>R7*Carreiras!R8+'Efetivos Docência'!R16*Carreiras!R17+'Efetivos Docência'!R25*Carreiras!R26+'Efetivos Docência'!R34*Carreiras!R35+'Efetivos Docência'!R43*Carreiras!R44+'Efetivos Docência'!R52*Carreiras!R53+'Efetivos Docência'!R61*Carreiras!R62+'Efetivos Docência'!R70*Carreiras!R71+'Efetivos Docência'!R79*Carreiras!R80+'Efetivos Docência'!R88*Carreiras!R89</f>
        <v>0</v>
      </c>
      <c r="S98" s="69">
        <f>S7*Carreiras!S8+'Efetivos Docência'!S16*Carreiras!S17+'Efetivos Docência'!S25*Carreiras!S26+'Efetivos Docência'!S34*Carreiras!S35+'Efetivos Docência'!S43*Carreiras!S44+'Efetivos Docência'!S52*Carreiras!S53+'Efetivos Docência'!S61*Carreiras!S62+'Efetivos Docência'!S70*Carreiras!S71+'Efetivos Docência'!S79*Carreiras!S80+'Efetivos Docência'!S88*Carreiras!S89</f>
        <v>0</v>
      </c>
      <c r="T98" s="69">
        <f>T7*Carreiras!T8+'Efetivos Docência'!T16*Carreiras!T17+'Efetivos Docência'!T25*Carreiras!T26+'Efetivos Docência'!T34*Carreiras!T35+'Efetivos Docência'!T43*Carreiras!T44+'Efetivos Docência'!T52*Carreiras!T53+'Efetivos Docência'!T61*Carreiras!T62+'Efetivos Docência'!T70*Carreiras!T71+'Efetivos Docência'!T79*Carreiras!T80+'Efetivos Docência'!T88*Carreiras!T89</f>
        <v>0</v>
      </c>
      <c r="U98" s="69">
        <f>U7*Carreiras!U8+'Efetivos Docência'!U16*Carreiras!U17+'Efetivos Docência'!U25*Carreiras!U26+'Efetivos Docência'!U34*Carreiras!U35+'Efetivos Docência'!U43*Carreiras!U44+'Efetivos Docência'!U52*Carreiras!U53+'Efetivos Docência'!U61*Carreiras!U62+'Efetivos Docência'!U70*Carreiras!U71+'Efetivos Docência'!U79*Carreiras!U80+'Efetivos Docência'!U88*Carreiras!U89</f>
        <v>0</v>
      </c>
      <c r="V98" s="69">
        <f>V7*Carreiras!V8+'Efetivos Docência'!V16*Carreiras!V17+'Efetivos Docência'!V25*Carreiras!V26+'Efetivos Docência'!V34*Carreiras!V35+'Efetivos Docência'!V43*Carreiras!V44+'Efetivos Docência'!V52*Carreiras!V53+'Efetivos Docência'!V61*Carreiras!V62+'Efetivos Docência'!V70*Carreiras!V71+'Efetivos Docência'!V79*Carreiras!V80+'Efetivos Docência'!V88*Carreiras!V89</f>
        <v>0</v>
      </c>
      <c r="W98" s="69">
        <f>W7*Carreiras!W8+'Efetivos Docência'!W16*Carreiras!W17+'Efetivos Docência'!W25*Carreiras!W26+'Efetivos Docência'!W34*Carreiras!W35+'Efetivos Docência'!W43*Carreiras!W44+'Efetivos Docência'!W52*Carreiras!W53+'Efetivos Docência'!W61*Carreiras!W62+'Efetivos Docência'!W70*Carreiras!W71+'Efetivos Docência'!W79*Carreiras!W80+'Efetivos Docência'!W88*Carreiras!W89</f>
        <v>0</v>
      </c>
      <c r="X98" s="69">
        <f>X7*Carreiras!X8+'Efetivos Docência'!X16*Carreiras!X17+'Efetivos Docência'!X25*Carreiras!X26+'Efetivos Docência'!X34*Carreiras!X35+'Efetivos Docência'!X43*Carreiras!X44+'Efetivos Docência'!X52*Carreiras!X53+'Efetivos Docência'!X61*Carreiras!X62+'Efetivos Docência'!X70*Carreiras!X71+'Efetivos Docência'!X79*Carreiras!X80+'Efetivos Docência'!X88*Carreiras!X89</f>
        <v>0</v>
      </c>
      <c r="Y98" s="69">
        <f>Y7*Carreiras!Y8+'Efetivos Docência'!Y16*Carreiras!Y17+'Efetivos Docência'!Y25*Carreiras!Y26+'Efetivos Docência'!Y34*Carreiras!Y35+'Efetivos Docência'!Y43*Carreiras!Y44+'Efetivos Docência'!Y52*Carreiras!Y53+'Efetivos Docência'!Y61*Carreiras!Y62+'Efetivos Docência'!Y70*Carreiras!Y71+'Efetivos Docência'!Y79*Carreiras!Y80+'Efetivos Docência'!Y88*Carreiras!Y89</f>
        <v>0</v>
      </c>
      <c r="Z98" s="69">
        <f>Z7*Carreiras!Z8+'Efetivos Docência'!Z16*Carreiras!Z17+'Efetivos Docência'!Z25*Carreiras!Z26+'Efetivos Docência'!Z34*Carreiras!Z35+'Efetivos Docência'!Z43*Carreiras!Z44+'Efetivos Docência'!Z52*Carreiras!Z53+'Efetivos Docência'!Z61*Carreiras!Z62+'Efetivos Docência'!Z70*Carreiras!Z71+'Efetivos Docência'!Z79*Carreiras!Z80+'Efetivos Docência'!Z88*Carreiras!Z89</f>
        <v>0</v>
      </c>
      <c r="AA98" s="69">
        <f>AA7*Carreiras!AA8+'Efetivos Docência'!AA16*Carreiras!AA17+'Efetivos Docência'!AA25*Carreiras!AA26+'Efetivos Docência'!AA34*Carreiras!AA35+'Efetivos Docência'!AA43*Carreiras!AA44+'Efetivos Docência'!AA52*Carreiras!AA53+'Efetivos Docência'!AA61*Carreiras!AA62+'Efetivos Docência'!AA70*Carreiras!AA71+'Efetivos Docência'!AA79*Carreiras!AA80+'Efetivos Docência'!AA88*Carreiras!AA89</f>
        <v>0</v>
      </c>
      <c r="AB98" s="69">
        <f>AB7*Carreiras!AB8+'Efetivos Docência'!AB16*Carreiras!AB17+'Efetivos Docência'!AB25*Carreiras!AB26+'Efetivos Docência'!AB34*Carreiras!AB35+'Efetivos Docência'!AB43*Carreiras!AB44+'Efetivos Docência'!AB52*Carreiras!AB53+'Efetivos Docência'!AB61*Carreiras!AB62+'Efetivos Docência'!AB70*Carreiras!AB71+'Efetivos Docência'!AB79*Carreiras!AB80+'Efetivos Docência'!AB88*Carreiras!AB89</f>
        <v>0</v>
      </c>
      <c r="AC98" s="69">
        <f>AC7*Carreiras!AC8+'Efetivos Docência'!AC16*Carreiras!AC17+'Efetivos Docência'!AC25*Carreiras!AC26+'Efetivos Docência'!AC34*Carreiras!AC35+'Efetivos Docência'!AC43*Carreiras!AC44+'Efetivos Docência'!AC52*Carreiras!AC53+'Efetivos Docência'!AC61*Carreiras!AC62+'Efetivos Docência'!AC70*Carreiras!AC71+'Efetivos Docência'!AC79*Carreiras!AC80+'Efetivos Docência'!AC88*Carreiras!AC89</f>
        <v>0</v>
      </c>
      <c r="AD98" s="69">
        <f>AD7*Carreiras!AD8+'Efetivos Docência'!AD16*Carreiras!AD17+'Efetivos Docência'!AD25*Carreiras!AD26+'Efetivos Docência'!AD34*Carreiras!AD35+'Efetivos Docência'!AD43*Carreiras!AD44+'Efetivos Docência'!AD52*Carreiras!AD53+'Efetivos Docência'!AD61*Carreiras!AD62+'Efetivos Docência'!AD70*Carreiras!AD71+'Efetivos Docência'!AD79*Carreiras!AD80+'Efetivos Docência'!AD88*Carreiras!AD89</f>
        <v>0</v>
      </c>
      <c r="AE98" s="69">
        <f>AE7*Carreiras!AE8+'Efetivos Docência'!AE16*Carreiras!AE17+'Efetivos Docência'!AE25*Carreiras!AE26+'Efetivos Docência'!AE34*Carreiras!AE35+'Efetivos Docência'!AE43*Carreiras!AE44+'Efetivos Docência'!AE52*Carreiras!AE53+'Efetivos Docência'!AE61*Carreiras!AE62+'Efetivos Docência'!AE70*Carreiras!AE71+'Efetivos Docência'!AE79*Carreiras!AE80+'Efetivos Docência'!AE88*Carreiras!AE89</f>
        <v>0</v>
      </c>
      <c r="AF98" s="69">
        <f>AF7*Carreiras!AF8+'Efetivos Docência'!AF16*Carreiras!AF17+'Efetivos Docência'!AF25*Carreiras!AF26+'Efetivos Docência'!AF34*Carreiras!AF35+'Efetivos Docência'!AF43*Carreiras!AF44+'Efetivos Docência'!AF52*Carreiras!AF53+'Efetivos Docência'!AF61*Carreiras!AF62+'Efetivos Docência'!AF70*Carreiras!AF71+'Efetivos Docência'!AF79*Carreiras!AF80+'Efetivos Docência'!AF88*Carreiras!AF89</f>
        <v>0</v>
      </c>
      <c r="AG98" s="69">
        <f>AG7*Carreiras!AG8+'Efetivos Docência'!AG16*Carreiras!AG17+'Efetivos Docência'!AG25*Carreiras!AG26+'Efetivos Docência'!AG34*Carreiras!AG35+'Efetivos Docência'!AG43*Carreiras!AG44+'Efetivos Docência'!AG52*Carreiras!AG53+'Efetivos Docência'!AG61*Carreiras!AG62+'Efetivos Docência'!AG70*Carreiras!AG71+'Efetivos Docência'!AG79*Carreiras!AG80+'Efetivos Docência'!AG88*Carreiras!AG89</f>
        <v>0</v>
      </c>
      <c r="AH98" s="69">
        <f>AH7*Carreiras!AH8+'Efetivos Docência'!AH16*Carreiras!AH17+'Efetivos Docência'!AH25*Carreiras!AH26+'Efetivos Docência'!AH34*Carreiras!AH35+'Efetivos Docência'!AH43*Carreiras!AH44+'Efetivos Docência'!AH52*Carreiras!AH53+'Efetivos Docência'!AH61*Carreiras!AH62+'Efetivos Docência'!AH70*Carreiras!AH71+'Efetivos Docência'!AH79*Carreiras!AH80+'Efetivos Docência'!AH88*Carreiras!AH89</f>
        <v>0</v>
      </c>
      <c r="AI98" s="69">
        <f>AI7*Carreiras!AI8+'Efetivos Docência'!AI16*Carreiras!AI17+'Efetivos Docência'!AI25*Carreiras!AI26+'Efetivos Docência'!AI34*Carreiras!AI35+'Efetivos Docência'!AI43*Carreiras!AI44+'Efetivos Docência'!AI52*Carreiras!AI53+'Efetivos Docência'!AI61*Carreiras!AI62+'Efetivos Docência'!AI70*Carreiras!AI71+'Efetivos Docência'!AI79*Carreiras!AI80+'Efetivos Docência'!AI88*Carreiras!AI89</f>
        <v>0</v>
      </c>
      <c r="AJ98" s="69">
        <f>AJ7*Carreiras!AJ8+'Efetivos Docência'!AJ16*Carreiras!AJ17+'Efetivos Docência'!AJ25*Carreiras!AJ26+'Efetivos Docência'!AJ34*Carreiras!AJ35+'Efetivos Docência'!AJ43*Carreiras!AJ44+'Efetivos Docência'!AJ52*Carreiras!AJ53+'Efetivos Docência'!AJ61*Carreiras!AJ62+'Efetivos Docência'!AJ70*Carreiras!AJ71+'Efetivos Docência'!AJ79*Carreiras!AJ80+'Efetivos Docência'!AJ88*Carreiras!AJ89</f>
        <v>0</v>
      </c>
      <c r="AK98" s="69">
        <f>AK7*Carreiras!AK8+'Efetivos Docência'!AK16*Carreiras!AK17+'Efetivos Docência'!AK25*Carreiras!AK26+'Efetivos Docência'!AK34*Carreiras!AK35+'Efetivos Docência'!AK43*Carreiras!AK44+'Efetivos Docência'!AK52*Carreiras!AK53+'Efetivos Docência'!AK61*Carreiras!AK62+'Efetivos Docência'!AK70*Carreiras!AK71+'Efetivos Docência'!AK79*Carreiras!AK80+'Efetivos Docência'!AK88*Carreiras!AK89</f>
        <v>0</v>
      </c>
      <c r="AL98" s="69">
        <f>AL7*Carreiras!AL8+'Efetivos Docência'!AL16*Carreiras!AL17+'Efetivos Docência'!AL25*Carreiras!AL26+'Efetivos Docência'!AL34*Carreiras!AL35+'Efetivos Docência'!AL43*Carreiras!AL44+'Efetivos Docência'!AL52*Carreiras!AL53+'Efetivos Docência'!AL61*Carreiras!AL62+'Efetivos Docência'!AL70*Carreiras!AL71+'Efetivos Docência'!AL79*Carreiras!AL80+'Efetivos Docência'!AL88*Carreiras!AL89</f>
        <v>0</v>
      </c>
      <c r="AM98" s="69">
        <f>AM7*Carreiras!AM8+'Efetivos Docência'!AM16*Carreiras!AM17+'Efetivos Docência'!AM25*Carreiras!AM26+'Efetivos Docência'!AM34*Carreiras!AM35+'Efetivos Docência'!AM43*Carreiras!AM44+'Efetivos Docência'!AM52*Carreiras!AM53+'Efetivos Docência'!AM61*Carreiras!AM62+'Efetivos Docência'!AM70*Carreiras!AM71+'Efetivos Docência'!AM79*Carreiras!AM80+'Efetivos Docência'!AM88*Carreiras!AM89</f>
        <v>0</v>
      </c>
      <c r="AN98" s="69">
        <f>AN7*Carreiras!AN8+'Efetivos Docência'!AN16*Carreiras!AN17+'Efetivos Docência'!AN25*Carreiras!AN26+'Efetivos Docência'!AN34*Carreiras!AN35+'Efetivos Docência'!AN43*Carreiras!AN44+'Efetivos Docência'!AN52*Carreiras!AN53+'Efetivos Docência'!AN61*Carreiras!AN62+'Efetivos Docência'!AN70*Carreiras!AN71+'Efetivos Docência'!AN79*Carreiras!AN80+'Efetivos Docência'!AN88*Carreiras!AN89</f>
        <v>0</v>
      </c>
      <c r="AO98" s="69">
        <f>AO7*Carreiras!AO8+'Efetivos Docência'!AO16*Carreiras!AO17+'Efetivos Docência'!AO25*Carreiras!AO26+'Efetivos Docência'!AO34*Carreiras!AO35+'Efetivos Docência'!AO43*Carreiras!AO44+'Efetivos Docência'!AO52*Carreiras!AO53+'Efetivos Docência'!AO61*Carreiras!AO62+'Efetivos Docência'!AO70*Carreiras!AO71+'Efetivos Docência'!AO79*Carreiras!AO80+'Efetivos Docência'!AO88*Carreiras!AO89</f>
        <v>0</v>
      </c>
      <c r="AP98" s="69">
        <f>AP7*Carreiras!AP8+'Efetivos Docência'!AP16*Carreiras!AP17+'Efetivos Docência'!AP25*Carreiras!AP26+'Efetivos Docência'!AP34*Carreiras!AP35+'Efetivos Docência'!AP43*Carreiras!AP44+'Efetivos Docência'!AP52*Carreiras!AP53+'Efetivos Docência'!AP61*Carreiras!AP62+'Efetivos Docência'!AP70*Carreiras!AP71+'Efetivos Docência'!AP79*Carreiras!AP80+'Efetivos Docência'!AP88*Carreiras!AP89</f>
        <v>0</v>
      </c>
    </row>
    <row r="99" spans="2:42" x14ac:dyDescent="0.25">
      <c r="B99" s="87" t="str">
        <f>IF(qtd_niveis&gt;2,"III","")</f>
        <v/>
      </c>
      <c r="C99" s="69">
        <f>C8*Carreiras!C9+'Efetivos Docência'!C17*Carreiras!C18+'Efetivos Docência'!C26*Carreiras!C27+'Efetivos Docência'!C35*Carreiras!C36+'Efetivos Docência'!C44*Carreiras!C45+'Efetivos Docência'!C53*Carreiras!C54+'Efetivos Docência'!C62*Carreiras!C63+'Efetivos Docência'!C71*Carreiras!C72+'Efetivos Docência'!C80*Carreiras!C81+'Efetivos Docência'!C89*Carreiras!C90</f>
        <v>0</v>
      </c>
      <c r="D99" s="69">
        <f>D8*Carreiras!D9+'Efetivos Docência'!D17*Carreiras!D18+'Efetivos Docência'!D26*Carreiras!D27+'Efetivos Docência'!D35*Carreiras!D36+'Efetivos Docência'!D44*Carreiras!D45+'Efetivos Docência'!D53*Carreiras!D54+'Efetivos Docência'!D62*Carreiras!D63+'Efetivos Docência'!D71*Carreiras!D72+'Efetivos Docência'!D80*Carreiras!D81+'Efetivos Docência'!D89*Carreiras!D90</f>
        <v>0</v>
      </c>
      <c r="E99" s="69">
        <f>E8*Carreiras!E9+'Efetivos Docência'!E17*Carreiras!E18+'Efetivos Docência'!E26*Carreiras!E27+'Efetivos Docência'!E35*Carreiras!E36+'Efetivos Docência'!E44*Carreiras!E45+'Efetivos Docência'!E53*Carreiras!E54+'Efetivos Docência'!E62*Carreiras!E63+'Efetivos Docência'!E71*Carreiras!E72+'Efetivos Docência'!E80*Carreiras!E81+'Efetivos Docência'!E89*Carreiras!E90</f>
        <v>0</v>
      </c>
      <c r="F99" s="69">
        <f>F8*Carreiras!F9+'Efetivos Docência'!F17*Carreiras!F18+'Efetivos Docência'!F26*Carreiras!F27+'Efetivos Docência'!F35*Carreiras!F36+'Efetivos Docência'!F44*Carreiras!F45+'Efetivos Docência'!F53*Carreiras!F54+'Efetivos Docência'!F62*Carreiras!F63+'Efetivos Docência'!F71*Carreiras!F72+'Efetivos Docência'!F80*Carreiras!F81+'Efetivos Docência'!F89*Carreiras!F90</f>
        <v>0</v>
      </c>
      <c r="G99" s="69">
        <f>G8*Carreiras!G9+'Efetivos Docência'!G17*Carreiras!G18+'Efetivos Docência'!G26*Carreiras!G27+'Efetivos Docência'!G35*Carreiras!G36+'Efetivos Docência'!G44*Carreiras!G45+'Efetivos Docência'!G53*Carreiras!G54+'Efetivos Docência'!G62*Carreiras!G63+'Efetivos Docência'!G71*Carreiras!G72+'Efetivos Docência'!G80*Carreiras!G81+'Efetivos Docência'!G89*Carreiras!G90</f>
        <v>0</v>
      </c>
      <c r="H99" s="69">
        <f>H8*Carreiras!H9+'Efetivos Docência'!H17*Carreiras!H18+'Efetivos Docência'!H26*Carreiras!H27+'Efetivos Docência'!H35*Carreiras!H36+'Efetivos Docência'!H44*Carreiras!H45+'Efetivos Docência'!H53*Carreiras!H54+'Efetivos Docência'!H62*Carreiras!H63+'Efetivos Docência'!H71*Carreiras!H72+'Efetivos Docência'!H80*Carreiras!H81+'Efetivos Docência'!H89*Carreiras!H90</f>
        <v>0</v>
      </c>
      <c r="I99" s="69">
        <f>I8*Carreiras!I9+'Efetivos Docência'!I17*Carreiras!I18+'Efetivos Docência'!I26*Carreiras!I27+'Efetivos Docência'!I35*Carreiras!I36+'Efetivos Docência'!I44*Carreiras!I45+'Efetivos Docência'!I53*Carreiras!I54+'Efetivos Docência'!I62*Carreiras!I63+'Efetivos Docência'!I71*Carreiras!I72+'Efetivos Docência'!I80*Carreiras!I81+'Efetivos Docência'!I89*Carreiras!I90</f>
        <v>0</v>
      </c>
      <c r="J99" s="69">
        <f>J8*Carreiras!J9+'Efetivos Docência'!J17*Carreiras!J18+'Efetivos Docência'!J26*Carreiras!J27+'Efetivos Docência'!J35*Carreiras!J36+'Efetivos Docência'!J44*Carreiras!J45+'Efetivos Docência'!J53*Carreiras!J54+'Efetivos Docência'!J62*Carreiras!J63+'Efetivos Docência'!J71*Carreiras!J72+'Efetivos Docência'!J80*Carreiras!J81+'Efetivos Docência'!J89*Carreiras!J90</f>
        <v>0</v>
      </c>
      <c r="K99" s="69">
        <f>K8*Carreiras!K9+'Efetivos Docência'!K17*Carreiras!K18+'Efetivos Docência'!K26*Carreiras!K27+'Efetivos Docência'!K35*Carreiras!K36+'Efetivos Docência'!K44*Carreiras!K45+'Efetivos Docência'!K53*Carreiras!K54+'Efetivos Docência'!K62*Carreiras!K63+'Efetivos Docência'!K71*Carreiras!K72+'Efetivos Docência'!K80*Carreiras!K81+'Efetivos Docência'!K89*Carreiras!K90</f>
        <v>0</v>
      </c>
      <c r="L99" s="69">
        <f>L8*Carreiras!L9+'Efetivos Docência'!L17*Carreiras!L18+'Efetivos Docência'!L26*Carreiras!L27+'Efetivos Docência'!L35*Carreiras!L36+'Efetivos Docência'!L44*Carreiras!L45+'Efetivos Docência'!L53*Carreiras!L54+'Efetivos Docência'!L62*Carreiras!L63+'Efetivos Docência'!L71*Carreiras!L72+'Efetivos Docência'!L80*Carreiras!L81+'Efetivos Docência'!L89*Carreiras!L90</f>
        <v>0</v>
      </c>
      <c r="M99" s="69">
        <f>M8*Carreiras!M9+'Efetivos Docência'!M17*Carreiras!M18+'Efetivos Docência'!M26*Carreiras!M27+'Efetivos Docência'!M35*Carreiras!M36+'Efetivos Docência'!M44*Carreiras!M45+'Efetivos Docência'!M53*Carreiras!M54+'Efetivos Docência'!M62*Carreiras!M63+'Efetivos Docência'!M71*Carreiras!M72+'Efetivos Docência'!M80*Carreiras!M81+'Efetivos Docência'!M89*Carreiras!M90</f>
        <v>0</v>
      </c>
      <c r="N99" s="69">
        <f>N8*Carreiras!N9+'Efetivos Docência'!N17*Carreiras!N18+'Efetivos Docência'!N26*Carreiras!N27+'Efetivos Docência'!N35*Carreiras!N36+'Efetivos Docência'!N44*Carreiras!N45+'Efetivos Docência'!N53*Carreiras!N54+'Efetivos Docência'!N62*Carreiras!N63+'Efetivos Docência'!N71*Carreiras!N72+'Efetivos Docência'!N80*Carreiras!N81+'Efetivos Docência'!N89*Carreiras!N90</f>
        <v>0</v>
      </c>
      <c r="O99" s="69">
        <f>O8*Carreiras!O9+'Efetivos Docência'!O17*Carreiras!O18+'Efetivos Docência'!O26*Carreiras!O27+'Efetivos Docência'!O35*Carreiras!O36+'Efetivos Docência'!O44*Carreiras!O45+'Efetivos Docência'!O53*Carreiras!O54+'Efetivos Docência'!O62*Carreiras!O63+'Efetivos Docência'!O71*Carreiras!O72+'Efetivos Docência'!O80*Carreiras!O81+'Efetivos Docência'!O89*Carreiras!O90</f>
        <v>0</v>
      </c>
      <c r="P99" s="69">
        <f>P8*Carreiras!P9+'Efetivos Docência'!P17*Carreiras!P18+'Efetivos Docência'!P26*Carreiras!P27+'Efetivos Docência'!P35*Carreiras!P36+'Efetivos Docência'!P44*Carreiras!P45+'Efetivos Docência'!P53*Carreiras!P54+'Efetivos Docência'!P62*Carreiras!P63+'Efetivos Docência'!P71*Carreiras!P72+'Efetivos Docência'!P80*Carreiras!P81+'Efetivos Docência'!P89*Carreiras!P90</f>
        <v>0</v>
      </c>
      <c r="Q99" s="69">
        <f>Q8*Carreiras!Q9+'Efetivos Docência'!Q17*Carreiras!Q18+'Efetivos Docência'!Q26*Carreiras!Q27+'Efetivos Docência'!Q35*Carreiras!Q36+'Efetivos Docência'!Q44*Carreiras!Q45+'Efetivos Docência'!Q53*Carreiras!Q54+'Efetivos Docência'!Q62*Carreiras!Q63+'Efetivos Docência'!Q71*Carreiras!Q72+'Efetivos Docência'!Q80*Carreiras!Q81+'Efetivos Docência'!Q89*Carreiras!Q90</f>
        <v>0</v>
      </c>
      <c r="R99" s="69">
        <f>R8*Carreiras!R9+'Efetivos Docência'!R17*Carreiras!R18+'Efetivos Docência'!R26*Carreiras!R27+'Efetivos Docência'!R35*Carreiras!R36+'Efetivos Docência'!R44*Carreiras!R45+'Efetivos Docência'!R53*Carreiras!R54+'Efetivos Docência'!R62*Carreiras!R63+'Efetivos Docência'!R71*Carreiras!R72+'Efetivos Docência'!R80*Carreiras!R81+'Efetivos Docência'!R89*Carreiras!R90</f>
        <v>0</v>
      </c>
      <c r="S99" s="69">
        <f>S8*Carreiras!S9+'Efetivos Docência'!S17*Carreiras!S18+'Efetivos Docência'!S26*Carreiras!S27+'Efetivos Docência'!S35*Carreiras!S36+'Efetivos Docência'!S44*Carreiras!S45+'Efetivos Docência'!S53*Carreiras!S54+'Efetivos Docência'!S62*Carreiras!S63+'Efetivos Docência'!S71*Carreiras!S72+'Efetivos Docência'!S80*Carreiras!S81+'Efetivos Docência'!S89*Carreiras!S90</f>
        <v>0</v>
      </c>
      <c r="T99" s="69">
        <f>T8*Carreiras!T9+'Efetivos Docência'!T17*Carreiras!T18+'Efetivos Docência'!T26*Carreiras!T27+'Efetivos Docência'!T35*Carreiras!T36+'Efetivos Docência'!T44*Carreiras!T45+'Efetivos Docência'!T53*Carreiras!T54+'Efetivos Docência'!T62*Carreiras!T63+'Efetivos Docência'!T71*Carreiras!T72+'Efetivos Docência'!T80*Carreiras!T81+'Efetivos Docência'!T89*Carreiras!T90</f>
        <v>0</v>
      </c>
      <c r="U99" s="69">
        <f>U8*Carreiras!U9+'Efetivos Docência'!U17*Carreiras!U18+'Efetivos Docência'!U26*Carreiras!U27+'Efetivos Docência'!U35*Carreiras!U36+'Efetivos Docência'!U44*Carreiras!U45+'Efetivos Docência'!U53*Carreiras!U54+'Efetivos Docência'!U62*Carreiras!U63+'Efetivos Docência'!U71*Carreiras!U72+'Efetivos Docência'!U80*Carreiras!U81+'Efetivos Docência'!U89*Carreiras!U90</f>
        <v>0</v>
      </c>
      <c r="V99" s="69">
        <f>V8*Carreiras!V9+'Efetivos Docência'!V17*Carreiras!V18+'Efetivos Docência'!V26*Carreiras!V27+'Efetivos Docência'!V35*Carreiras!V36+'Efetivos Docência'!V44*Carreiras!V45+'Efetivos Docência'!V53*Carreiras!V54+'Efetivos Docência'!V62*Carreiras!V63+'Efetivos Docência'!V71*Carreiras!V72+'Efetivos Docência'!V80*Carreiras!V81+'Efetivos Docência'!V89*Carreiras!V90</f>
        <v>0</v>
      </c>
      <c r="W99" s="69">
        <f>W8*Carreiras!W9+'Efetivos Docência'!W17*Carreiras!W18+'Efetivos Docência'!W26*Carreiras!W27+'Efetivos Docência'!W35*Carreiras!W36+'Efetivos Docência'!W44*Carreiras!W45+'Efetivos Docência'!W53*Carreiras!W54+'Efetivos Docência'!W62*Carreiras!W63+'Efetivos Docência'!W71*Carreiras!W72+'Efetivos Docência'!W80*Carreiras!W81+'Efetivos Docência'!W89*Carreiras!W90</f>
        <v>0</v>
      </c>
      <c r="X99" s="69">
        <f>X8*Carreiras!X9+'Efetivos Docência'!X17*Carreiras!X18+'Efetivos Docência'!X26*Carreiras!X27+'Efetivos Docência'!X35*Carreiras!X36+'Efetivos Docência'!X44*Carreiras!X45+'Efetivos Docência'!X53*Carreiras!X54+'Efetivos Docência'!X62*Carreiras!X63+'Efetivos Docência'!X71*Carreiras!X72+'Efetivos Docência'!X80*Carreiras!X81+'Efetivos Docência'!X89*Carreiras!X90</f>
        <v>0</v>
      </c>
      <c r="Y99" s="69">
        <f>Y8*Carreiras!Y9+'Efetivos Docência'!Y17*Carreiras!Y18+'Efetivos Docência'!Y26*Carreiras!Y27+'Efetivos Docência'!Y35*Carreiras!Y36+'Efetivos Docência'!Y44*Carreiras!Y45+'Efetivos Docência'!Y53*Carreiras!Y54+'Efetivos Docência'!Y62*Carreiras!Y63+'Efetivos Docência'!Y71*Carreiras!Y72+'Efetivos Docência'!Y80*Carreiras!Y81+'Efetivos Docência'!Y89*Carreiras!Y90</f>
        <v>0</v>
      </c>
      <c r="Z99" s="69">
        <f>Z8*Carreiras!Z9+'Efetivos Docência'!Z17*Carreiras!Z18+'Efetivos Docência'!Z26*Carreiras!Z27+'Efetivos Docência'!Z35*Carreiras!Z36+'Efetivos Docência'!Z44*Carreiras!Z45+'Efetivos Docência'!Z53*Carreiras!Z54+'Efetivos Docência'!Z62*Carreiras!Z63+'Efetivos Docência'!Z71*Carreiras!Z72+'Efetivos Docência'!Z80*Carreiras!Z81+'Efetivos Docência'!Z89*Carreiras!Z90</f>
        <v>0</v>
      </c>
      <c r="AA99" s="69">
        <f>AA8*Carreiras!AA9+'Efetivos Docência'!AA17*Carreiras!AA18+'Efetivos Docência'!AA26*Carreiras!AA27+'Efetivos Docência'!AA35*Carreiras!AA36+'Efetivos Docência'!AA44*Carreiras!AA45+'Efetivos Docência'!AA53*Carreiras!AA54+'Efetivos Docência'!AA62*Carreiras!AA63+'Efetivos Docência'!AA71*Carreiras!AA72+'Efetivos Docência'!AA80*Carreiras!AA81+'Efetivos Docência'!AA89*Carreiras!AA90</f>
        <v>0</v>
      </c>
      <c r="AB99" s="69">
        <f>AB8*Carreiras!AB9+'Efetivos Docência'!AB17*Carreiras!AB18+'Efetivos Docência'!AB26*Carreiras!AB27+'Efetivos Docência'!AB35*Carreiras!AB36+'Efetivos Docência'!AB44*Carreiras!AB45+'Efetivos Docência'!AB53*Carreiras!AB54+'Efetivos Docência'!AB62*Carreiras!AB63+'Efetivos Docência'!AB71*Carreiras!AB72+'Efetivos Docência'!AB80*Carreiras!AB81+'Efetivos Docência'!AB89*Carreiras!AB90</f>
        <v>0</v>
      </c>
      <c r="AC99" s="69">
        <f>AC8*Carreiras!AC9+'Efetivos Docência'!AC17*Carreiras!AC18+'Efetivos Docência'!AC26*Carreiras!AC27+'Efetivos Docência'!AC35*Carreiras!AC36+'Efetivos Docência'!AC44*Carreiras!AC45+'Efetivos Docência'!AC53*Carreiras!AC54+'Efetivos Docência'!AC62*Carreiras!AC63+'Efetivos Docência'!AC71*Carreiras!AC72+'Efetivos Docência'!AC80*Carreiras!AC81+'Efetivos Docência'!AC89*Carreiras!AC90</f>
        <v>0</v>
      </c>
      <c r="AD99" s="69">
        <f>AD8*Carreiras!AD9+'Efetivos Docência'!AD17*Carreiras!AD18+'Efetivos Docência'!AD26*Carreiras!AD27+'Efetivos Docência'!AD35*Carreiras!AD36+'Efetivos Docência'!AD44*Carreiras!AD45+'Efetivos Docência'!AD53*Carreiras!AD54+'Efetivos Docência'!AD62*Carreiras!AD63+'Efetivos Docência'!AD71*Carreiras!AD72+'Efetivos Docência'!AD80*Carreiras!AD81+'Efetivos Docência'!AD89*Carreiras!AD90</f>
        <v>0</v>
      </c>
      <c r="AE99" s="69">
        <f>AE8*Carreiras!AE9+'Efetivos Docência'!AE17*Carreiras!AE18+'Efetivos Docência'!AE26*Carreiras!AE27+'Efetivos Docência'!AE35*Carreiras!AE36+'Efetivos Docência'!AE44*Carreiras!AE45+'Efetivos Docência'!AE53*Carreiras!AE54+'Efetivos Docência'!AE62*Carreiras!AE63+'Efetivos Docência'!AE71*Carreiras!AE72+'Efetivos Docência'!AE80*Carreiras!AE81+'Efetivos Docência'!AE89*Carreiras!AE90</f>
        <v>0</v>
      </c>
      <c r="AF99" s="69">
        <f>AF8*Carreiras!AF9+'Efetivos Docência'!AF17*Carreiras!AF18+'Efetivos Docência'!AF26*Carreiras!AF27+'Efetivos Docência'!AF35*Carreiras!AF36+'Efetivos Docência'!AF44*Carreiras!AF45+'Efetivos Docência'!AF53*Carreiras!AF54+'Efetivos Docência'!AF62*Carreiras!AF63+'Efetivos Docência'!AF71*Carreiras!AF72+'Efetivos Docência'!AF80*Carreiras!AF81+'Efetivos Docência'!AF89*Carreiras!AF90</f>
        <v>0</v>
      </c>
      <c r="AG99" s="69">
        <f>AG8*Carreiras!AG9+'Efetivos Docência'!AG17*Carreiras!AG18+'Efetivos Docência'!AG26*Carreiras!AG27+'Efetivos Docência'!AG35*Carreiras!AG36+'Efetivos Docência'!AG44*Carreiras!AG45+'Efetivos Docência'!AG53*Carreiras!AG54+'Efetivos Docência'!AG62*Carreiras!AG63+'Efetivos Docência'!AG71*Carreiras!AG72+'Efetivos Docência'!AG80*Carreiras!AG81+'Efetivos Docência'!AG89*Carreiras!AG90</f>
        <v>0</v>
      </c>
      <c r="AH99" s="69">
        <f>AH8*Carreiras!AH9+'Efetivos Docência'!AH17*Carreiras!AH18+'Efetivos Docência'!AH26*Carreiras!AH27+'Efetivos Docência'!AH35*Carreiras!AH36+'Efetivos Docência'!AH44*Carreiras!AH45+'Efetivos Docência'!AH53*Carreiras!AH54+'Efetivos Docência'!AH62*Carreiras!AH63+'Efetivos Docência'!AH71*Carreiras!AH72+'Efetivos Docência'!AH80*Carreiras!AH81+'Efetivos Docência'!AH89*Carreiras!AH90</f>
        <v>0</v>
      </c>
      <c r="AI99" s="69">
        <f>AI8*Carreiras!AI9+'Efetivos Docência'!AI17*Carreiras!AI18+'Efetivos Docência'!AI26*Carreiras!AI27+'Efetivos Docência'!AI35*Carreiras!AI36+'Efetivos Docência'!AI44*Carreiras!AI45+'Efetivos Docência'!AI53*Carreiras!AI54+'Efetivos Docência'!AI62*Carreiras!AI63+'Efetivos Docência'!AI71*Carreiras!AI72+'Efetivos Docência'!AI80*Carreiras!AI81+'Efetivos Docência'!AI89*Carreiras!AI90</f>
        <v>0</v>
      </c>
      <c r="AJ99" s="69">
        <f>AJ8*Carreiras!AJ9+'Efetivos Docência'!AJ17*Carreiras!AJ18+'Efetivos Docência'!AJ26*Carreiras!AJ27+'Efetivos Docência'!AJ35*Carreiras!AJ36+'Efetivos Docência'!AJ44*Carreiras!AJ45+'Efetivos Docência'!AJ53*Carreiras!AJ54+'Efetivos Docência'!AJ62*Carreiras!AJ63+'Efetivos Docência'!AJ71*Carreiras!AJ72+'Efetivos Docência'!AJ80*Carreiras!AJ81+'Efetivos Docência'!AJ89*Carreiras!AJ90</f>
        <v>0</v>
      </c>
      <c r="AK99" s="69">
        <f>AK8*Carreiras!AK9+'Efetivos Docência'!AK17*Carreiras!AK18+'Efetivos Docência'!AK26*Carreiras!AK27+'Efetivos Docência'!AK35*Carreiras!AK36+'Efetivos Docência'!AK44*Carreiras!AK45+'Efetivos Docência'!AK53*Carreiras!AK54+'Efetivos Docência'!AK62*Carreiras!AK63+'Efetivos Docência'!AK71*Carreiras!AK72+'Efetivos Docência'!AK80*Carreiras!AK81+'Efetivos Docência'!AK89*Carreiras!AK90</f>
        <v>0</v>
      </c>
      <c r="AL99" s="69">
        <f>AL8*Carreiras!AL9+'Efetivos Docência'!AL17*Carreiras!AL18+'Efetivos Docência'!AL26*Carreiras!AL27+'Efetivos Docência'!AL35*Carreiras!AL36+'Efetivos Docência'!AL44*Carreiras!AL45+'Efetivos Docência'!AL53*Carreiras!AL54+'Efetivos Docência'!AL62*Carreiras!AL63+'Efetivos Docência'!AL71*Carreiras!AL72+'Efetivos Docência'!AL80*Carreiras!AL81+'Efetivos Docência'!AL89*Carreiras!AL90</f>
        <v>0</v>
      </c>
      <c r="AM99" s="69">
        <f>AM8*Carreiras!AM9+'Efetivos Docência'!AM17*Carreiras!AM18+'Efetivos Docência'!AM26*Carreiras!AM27+'Efetivos Docência'!AM35*Carreiras!AM36+'Efetivos Docência'!AM44*Carreiras!AM45+'Efetivos Docência'!AM53*Carreiras!AM54+'Efetivos Docência'!AM62*Carreiras!AM63+'Efetivos Docência'!AM71*Carreiras!AM72+'Efetivos Docência'!AM80*Carreiras!AM81+'Efetivos Docência'!AM89*Carreiras!AM90</f>
        <v>0</v>
      </c>
      <c r="AN99" s="69">
        <f>AN8*Carreiras!AN9+'Efetivos Docência'!AN17*Carreiras!AN18+'Efetivos Docência'!AN26*Carreiras!AN27+'Efetivos Docência'!AN35*Carreiras!AN36+'Efetivos Docência'!AN44*Carreiras!AN45+'Efetivos Docência'!AN53*Carreiras!AN54+'Efetivos Docência'!AN62*Carreiras!AN63+'Efetivos Docência'!AN71*Carreiras!AN72+'Efetivos Docência'!AN80*Carreiras!AN81+'Efetivos Docência'!AN89*Carreiras!AN90</f>
        <v>0</v>
      </c>
      <c r="AO99" s="69">
        <f>AO8*Carreiras!AO9+'Efetivos Docência'!AO17*Carreiras!AO18+'Efetivos Docência'!AO26*Carreiras!AO27+'Efetivos Docência'!AO35*Carreiras!AO36+'Efetivos Docência'!AO44*Carreiras!AO45+'Efetivos Docência'!AO53*Carreiras!AO54+'Efetivos Docência'!AO62*Carreiras!AO63+'Efetivos Docência'!AO71*Carreiras!AO72+'Efetivos Docência'!AO80*Carreiras!AO81+'Efetivos Docência'!AO89*Carreiras!AO90</f>
        <v>0</v>
      </c>
      <c r="AP99" s="69">
        <f>AP8*Carreiras!AP9+'Efetivos Docência'!AP17*Carreiras!AP18+'Efetivos Docência'!AP26*Carreiras!AP27+'Efetivos Docência'!AP35*Carreiras!AP36+'Efetivos Docência'!AP44*Carreiras!AP45+'Efetivos Docência'!AP53*Carreiras!AP54+'Efetivos Docência'!AP62*Carreiras!AP63+'Efetivos Docência'!AP71*Carreiras!AP72+'Efetivos Docência'!AP80*Carreiras!AP81+'Efetivos Docência'!AP89*Carreiras!AP90</f>
        <v>0</v>
      </c>
    </row>
    <row r="100" spans="2:42" x14ac:dyDescent="0.25">
      <c r="B100" s="87" t="str">
        <f>IF(qtd_niveis&gt;3,"IV","")</f>
        <v/>
      </c>
      <c r="C100" s="69">
        <f>C9*Carreiras!C10+'Efetivos Docência'!C18*Carreiras!C19+'Efetivos Docência'!C27*Carreiras!C28+'Efetivos Docência'!C36*Carreiras!C37+'Efetivos Docência'!C45*Carreiras!C46+'Efetivos Docência'!C54*Carreiras!C55+'Efetivos Docência'!C63*Carreiras!C64+'Efetivos Docência'!C72*Carreiras!C73+'Efetivos Docência'!C81*Carreiras!C82+'Efetivos Docência'!C90*Carreiras!C91</f>
        <v>0</v>
      </c>
      <c r="D100" s="69">
        <f>D9*Carreiras!D10+'Efetivos Docência'!D18*Carreiras!D19+'Efetivos Docência'!D27*Carreiras!D28+'Efetivos Docência'!D36*Carreiras!D37+'Efetivos Docência'!D45*Carreiras!D46+'Efetivos Docência'!D54*Carreiras!D55+'Efetivos Docência'!D63*Carreiras!D64+'Efetivos Docência'!D72*Carreiras!D73+'Efetivos Docência'!D81*Carreiras!D82+'Efetivos Docência'!D90*Carreiras!D91</f>
        <v>0</v>
      </c>
      <c r="E100" s="69">
        <f>E9*Carreiras!E10+'Efetivos Docência'!E18*Carreiras!E19+'Efetivos Docência'!E27*Carreiras!E28+'Efetivos Docência'!E36*Carreiras!E37+'Efetivos Docência'!E45*Carreiras!E46+'Efetivos Docência'!E54*Carreiras!E55+'Efetivos Docência'!E63*Carreiras!E64+'Efetivos Docência'!E72*Carreiras!E73+'Efetivos Docência'!E81*Carreiras!E82+'Efetivos Docência'!E90*Carreiras!E91</f>
        <v>0</v>
      </c>
      <c r="F100" s="69">
        <f>F9*Carreiras!F10+'Efetivos Docência'!F18*Carreiras!F19+'Efetivos Docência'!F27*Carreiras!F28+'Efetivos Docência'!F36*Carreiras!F37+'Efetivos Docência'!F45*Carreiras!F46+'Efetivos Docência'!F54*Carreiras!F55+'Efetivos Docência'!F63*Carreiras!F64+'Efetivos Docência'!F72*Carreiras!F73+'Efetivos Docência'!F81*Carreiras!F82+'Efetivos Docência'!F90*Carreiras!F91</f>
        <v>0</v>
      </c>
      <c r="G100" s="69">
        <f>G9*Carreiras!G10+'Efetivos Docência'!G18*Carreiras!G19+'Efetivos Docência'!G27*Carreiras!G28+'Efetivos Docência'!G36*Carreiras!G37+'Efetivos Docência'!G45*Carreiras!G46+'Efetivos Docência'!G54*Carreiras!G55+'Efetivos Docência'!G63*Carreiras!G64+'Efetivos Docência'!G72*Carreiras!G73+'Efetivos Docência'!G81*Carreiras!G82+'Efetivos Docência'!G90*Carreiras!G91</f>
        <v>0</v>
      </c>
      <c r="H100" s="69">
        <f>H9*Carreiras!H10+'Efetivos Docência'!H18*Carreiras!H19+'Efetivos Docência'!H27*Carreiras!H28+'Efetivos Docência'!H36*Carreiras!H37+'Efetivos Docência'!H45*Carreiras!H46+'Efetivos Docência'!H54*Carreiras!H55+'Efetivos Docência'!H63*Carreiras!H64+'Efetivos Docência'!H72*Carreiras!H73+'Efetivos Docência'!H81*Carreiras!H82+'Efetivos Docência'!H90*Carreiras!H91</f>
        <v>0</v>
      </c>
      <c r="I100" s="69">
        <f>I9*Carreiras!I10+'Efetivos Docência'!I18*Carreiras!I19+'Efetivos Docência'!I27*Carreiras!I28+'Efetivos Docência'!I36*Carreiras!I37+'Efetivos Docência'!I45*Carreiras!I46+'Efetivos Docência'!I54*Carreiras!I55+'Efetivos Docência'!I63*Carreiras!I64+'Efetivos Docência'!I72*Carreiras!I73+'Efetivos Docência'!I81*Carreiras!I82+'Efetivos Docência'!I90*Carreiras!I91</f>
        <v>0</v>
      </c>
      <c r="J100" s="69">
        <f>J9*Carreiras!J10+'Efetivos Docência'!J18*Carreiras!J19+'Efetivos Docência'!J27*Carreiras!J28+'Efetivos Docência'!J36*Carreiras!J37+'Efetivos Docência'!J45*Carreiras!J46+'Efetivos Docência'!J54*Carreiras!J55+'Efetivos Docência'!J63*Carreiras!J64+'Efetivos Docência'!J72*Carreiras!J73+'Efetivos Docência'!J81*Carreiras!J82+'Efetivos Docência'!J90*Carreiras!J91</f>
        <v>0</v>
      </c>
      <c r="K100" s="69">
        <f>K9*Carreiras!K10+'Efetivos Docência'!K18*Carreiras!K19+'Efetivos Docência'!K27*Carreiras!K28+'Efetivos Docência'!K36*Carreiras!K37+'Efetivos Docência'!K45*Carreiras!K46+'Efetivos Docência'!K54*Carreiras!K55+'Efetivos Docência'!K63*Carreiras!K64+'Efetivos Docência'!K72*Carreiras!K73+'Efetivos Docência'!K81*Carreiras!K82+'Efetivos Docência'!K90*Carreiras!K91</f>
        <v>0</v>
      </c>
      <c r="L100" s="69">
        <f>L9*Carreiras!L10+'Efetivos Docência'!L18*Carreiras!L19+'Efetivos Docência'!L27*Carreiras!L28+'Efetivos Docência'!L36*Carreiras!L37+'Efetivos Docência'!L45*Carreiras!L46+'Efetivos Docência'!L54*Carreiras!L55+'Efetivos Docência'!L63*Carreiras!L64+'Efetivos Docência'!L72*Carreiras!L73+'Efetivos Docência'!L81*Carreiras!L82+'Efetivos Docência'!L90*Carreiras!L91</f>
        <v>0</v>
      </c>
      <c r="M100" s="69">
        <f>M9*Carreiras!M10+'Efetivos Docência'!M18*Carreiras!M19+'Efetivos Docência'!M27*Carreiras!M28+'Efetivos Docência'!M36*Carreiras!M37+'Efetivos Docência'!M45*Carreiras!M46+'Efetivos Docência'!M54*Carreiras!M55+'Efetivos Docência'!M63*Carreiras!M64+'Efetivos Docência'!M72*Carreiras!M73+'Efetivos Docência'!M81*Carreiras!M82+'Efetivos Docência'!M90*Carreiras!M91</f>
        <v>0</v>
      </c>
      <c r="N100" s="69">
        <f>N9*Carreiras!N10+'Efetivos Docência'!N18*Carreiras!N19+'Efetivos Docência'!N27*Carreiras!N28+'Efetivos Docência'!N36*Carreiras!N37+'Efetivos Docência'!N45*Carreiras!N46+'Efetivos Docência'!N54*Carreiras!N55+'Efetivos Docência'!N63*Carreiras!N64+'Efetivos Docência'!N72*Carreiras!N73+'Efetivos Docência'!N81*Carreiras!N82+'Efetivos Docência'!N90*Carreiras!N91</f>
        <v>0</v>
      </c>
      <c r="O100" s="69">
        <f>O9*Carreiras!O10+'Efetivos Docência'!O18*Carreiras!O19+'Efetivos Docência'!O27*Carreiras!O28+'Efetivos Docência'!O36*Carreiras!O37+'Efetivos Docência'!O45*Carreiras!O46+'Efetivos Docência'!O54*Carreiras!O55+'Efetivos Docência'!O63*Carreiras!O64+'Efetivos Docência'!O72*Carreiras!O73+'Efetivos Docência'!O81*Carreiras!O82+'Efetivos Docência'!O90*Carreiras!O91</f>
        <v>0</v>
      </c>
      <c r="P100" s="69">
        <f>P9*Carreiras!P10+'Efetivos Docência'!P18*Carreiras!P19+'Efetivos Docência'!P27*Carreiras!P28+'Efetivos Docência'!P36*Carreiras!P37+'Efetivos Docência'!P45*Carreiras!P46+'Efetivos Docência'!P54*Carreiras!P55+'Efetivos Docência'!P63*Carreiras!P64+'Efetivos Docência'!P72*Carreiras!P73+'Efetivos Docência'!P81*Carreiras!P82+'Efetivos Docência'!P90*Carreiras!P91</f>
        <v>0</v>
      </c>
      <c r="Q100" s="69">
        <f>Q9*Carreiras!Q10+'Efetivos Docência'!Q18*Carreiras!Q19+'Efetivos Docência'!Q27*Carreiras!Q28+'Efetivos Docência'!Q36*Carreiras!Q37+'Efetivos Docência'!Q45*Carreiras!Q46+'Efetivos Docência'!Q54*Carreiras!Q55+'Efetivos Docência'!Q63*Carreiras!Q64+'Efetivos Docência'!Q72*Carreiras!Q73+'Efetivos Docência'!Q81*Carreiras!Q82+'Efetivos Docência'!Q90*Carreiras!Q91</f>
        <v>0</v>
      </c>
      <c r="R100" s="69">
        <f>R9*Carreiras!R10+'Efetivos Docência'!R18*Carreiras!R19+'Efetivos Docência'!R27*Carreiras!R28+'Efetivos Docência'!R36*Carreiras!R37+'Efetivos Docência'!R45*Carreiras!R46+'Efetivos Docência'!R54*Carreiras!R55+'Efetivos Docência'!R63*Carreiras!R64+'Efetivos Docência'!R72*Carreiras!R73+'Efetivos Docência'!R81*Carreiras!R82+'Efetivos Docência'!R90*Carreiras!R91</f>
        <v>0</v>
      </c>
      <c r="S100" s="69">
        <f>S9*Carreiras!S10+'Efetivos Docência'!S18*Carreiras!S19+'Efetivos Docência'!S27*Carreiras!S28+'Efetivos Docência'!S36*Carreiras!S37+'Efetivos Docência'!S45*Carreiras!S46+'Efetivos Docência'!S54*Carreiras!S55+'Efetivos Docência'!S63*Carreiras!S64+'Efetivos Docência'!S72*Carreiras!S73+'Efetivos Docência'!S81*Carreiras!S82+'Efetivos Docência'!S90*Carreiras!S91</f>
        <v>0</v>
      </c>
      <c r="T100" s="69">
        <f>T9*Carreiras!T10+'Efetivos Docência'!T18*Carreiras!T19+'Efetivos Docência'!T27*Carreiras!T28+'Efetivos Docência'!T36*Carreiras!T37+'Efetivos Docência'!T45*Carreiras!T46+'Efetivos Docência'!T54*Carreiras!T55+'Efetivos Docência'!T63*Carreiras!T64+'Efetivos Docência'!T72*Carreiras!T73+'Efetivos Docência'!T81*Carreiras!T82+'Efetivos Docência'!T90*Carreiras!T91</f>
        <v>0</v>
      </c>
      <c r="U100" s="69">
        <f>U9*Carreiras!U10+'Efetivos Docência'!U18*Carreiras!U19+'Efetivos Docência'!U27*Carreiras!U28+'Efetivos Docência'!U36*Carreiras!U37+'Efetivos Docência'!U45*Carreiras!U46+'Efetivos Docência'!U54*Carreiras!U55+'Efetivos Docência'!U63*Carreiras!U64+'Efetivos Docência'!U72*Carreiras!U73+'Efetivos Docência'!U81*Carreiras!U82+'Efetivos Docência'!U90*Carreiras!U91</f>
        <v>0</v>
      </c>
      <c r="V100" s="69">
        <f>V9*Carreiras!V10+'Efetivos Docência'!V18*Carreiras!V19+'Efetivos Docência'!V27*Carreiras!V28+'Efetivos Docência'!V36*Carreiras!V37+'Efetivos Docência'!V45*Carreiras!V46+'Efetivos Docência'!V54*Carreiras!V55+'Efetivos Docência'!V63*Carreiras!V64+'Efetivos Docência'!V72*Carreiras!V73+'Efetivos Docência'!V81*Carreiras!V82+'Efetivos Docência'!V90*Carreiras!V91</f>
        <v>0</v>
      </c>
      <c r="W100" s="69">
        <f>W9*Carreiras!W10+'Efetivos Docência'!W18*Carreiras!W19+'Efetivos Docência'!W27*Carreiras!W28+'Efetivos Docência'!W36*Carreiras!W37+'Efetivos Docência'!W45*Carreiras!W46+'Efetivos Docência'!W54*Carreiras!W55+'Efetivos Docência'!W63*Carreiras!W64+'Efetivos Docência'!W72*Carreiras!W73+'Efetivos Docência'!W81*Carreiras!W82+'Efetivos Docência'!W90*Carreiras!W91</f>
        <v>0</v>
      </c>
      <c r="X100" s="69">
        <f>X9*Carreiras!X10+'Efetivos Docência'!X18*Carreiras!X19+'Efetivos Docência'!X27*Carreiras!X28+'Efetivos Docência'!X36*Carreiras!X37+'Efetivos Docência'!X45*Carreiras!X46+'Efetivos Docência'!X54*Carreiras!X55+'Efetivos Docência'!X63*Carreiras!X64+'Efetivos Docência'!X72*Carreiras!X73+'Efetivos Docência'!X81*Carreiras!X82+'Efetivos Docência'!X90*Carreiras!X91</f>
        <v>0</v>
      </c>
      <c r="Y100" s="69">
        <f>Y9*Carreiras!Y10+'Efetivos Docência'!Y18*Carreiras!Y19+'Efetivos Docência'!Y27*Carreiras!Y28+'Efetivos Docência'!Y36*Carreiras!Y37+'Efetivos Docência'!Y45*Carreiras!Y46+'Efetivos Docência'!Y54*Carreiras!Y55+'Efetivos Docência'!Y63*Carreiras!Y64+'Efetivos Docência'!Y72*Carreiras!Y73+'Efetivos Docência'!Y81*Carreiras!Y82+'Efetivos Docência'!Y90*Carreiras!Y91</f>
        <v>0</v>
      </c>
      <c r="Z100" s="69">
        <f>Z9*Carreiras!Z10+'Efetivos Docência'!Z18*Carreiras!Z19+'Efetivos Docência'!Z27*Carreiras!Z28+'Efetivos Docência'!Z36*Carreiras!Z37+'Efetivos Docência'!Z45*Carreiras!Z46+'Efetivos Docência'!Z54*Carreiras!Z55+'Efetivos Docência'!Z63*Carreiras!Z64+'Efetivos Docência'!Z72*Carreiras!Z73+'Efetivos Docência'!Z81*Carreiras!Z82+'Efetivos Docência'!Z90*Carreiras!Z91</f>
        <v>0</v>
      </c>
      <c r="AA100" s="69">
        <f>AA9*Carreiras!AA10+'Efetivos Docência'!AA18*Carreiras!AA19+'Efetivos Docência'!AA27*Carreiras!AA28+'Efetivos Docência'!AA36*Carreiras!AA37+'Efetivos Docência'!AA45*Carreiras!AA46+'Efetivos Docência'!AA54*Carreiras!AA55+'Efetivos Docência'!AA63*Carreiras!AA64+'Efetivos Docência'!AA72*Carreiras!AA73+'Efetivos Docência'!AA81*Carreiras!AA82+'Efetivos Docência'!AA90*Carreiras!AA91</f>
        <v>0</v>
      </c>
      <c r="AB100" s="69">
        <f>AB9*Carreiras!AB10+'Efetivos Docência'!AB18*Carreiras!AB19+'Efetivos Docência'!AB27*Carreiras!AB28+'Efetivos Docência'!AB36*Carreiras!AB37+'Efetivos Docência'!AB45*Carreiras!AB46+'Efetivos Docência'!AB54*Carreiras!AB55+'Efetivos Docência'!AB63*Carreiras!AB64+'Efetivos Docência'!AB72*Carreiras!AB73+'Efetivos Docência'!AB81*Carreiras!AB82+'Efetivos Docência'!AB90*Carreiras!AB91</f>
        <v>0</v>
      </c>
      <c r="AC100" s="69">
        <f>AC9*Carreiras!AC10+'Efetivos Docência'!AC18*Carreiras!AC19+'Efetivos Docência'!AC27*Carreiras!AC28+'Efetivos Docência'!AC36*Carreiras!AC37+'Efetivos Docência'!AC45*Carreiras!AC46+'Efetivos Docência'!AC54*Carreiras!AC55+'Efetivos Docência'!AC63*Carreiras!AC64+'Efetivos Docência'!AC72*Carreiras!AC73+'Efetivos Docência'!AC81*Carreiras!AC82+'Efetivos Docência'!AC90*Carreiras!AC91</f>
        <v>0</v>
      </c>
      <c r="AD100" s="69">
        <f>AD9*Carreiras!AD10+'Efetivos Docência'!AD18*Carreiras!AD19+'Efetivos Docência'!AD27*Carreiras!AD28+'Efetivos Docência'!AD36*Carreiras!AD37+'Efetivos Docência'!AD45*Carreiras!AD46+'Efetivos Docência'!AD54*Carreiras!AD55+'Efetivos Docência'!AD63*Carreiras!AD64+'Efetivos Docência'!AD72*Carreiras!AD73+'Efetivos Docência'!AD81*Carreiras!AD82+'Efetivos Docência'!AD90*Carreiras!AD91</f>
        <v>0</v>
      </c>
      <c r="AE100" s="69">
        <f>AE9*Carreiras!AE10+'Efetivos Docência'!AE18*Carreiras!AE19+'Efetivos Docência'!AE27*Carreiras!AE28+'Efetivos Docência'!AE36*Carreiras!AE37+'Efetivos Docência'!AE45*Carreiras!AE46+'Efetivos Docência'!AE54*Carreiras!AE55+'Efetivos Docência'!AE63*Carreiras!AE64+'Efetivos Docência'!AE72*Carreiras!AE73+'Efetivos Docência'!AE81*Carreiras!AE82+'Efetivos Docência'!AE90*Carreiras!AE91</f>
        <v>0</v>
      </c>
      <c r="AF100" s="69">
        <f>AF9*Carreiras!AF10+'Efetivos Docência'!AF18*Carreiras!AF19+'Efetivos Docência'!AF27*Carreiras!AF28+'Efetivos Docência'!AF36*Carreiras!AF37+'Efetivos Docência'!AF45*Carreiras!AF46+'Efetivos Docência'!AF54*Carreiras!AF55+'Efetivos Docência'!AF63*Carreiras!AF64+'Efetivos Docência'!AF72*Carreiras!AF73+'Efetivos Docência'!AF81*Carreiras!AF82+'Efetivos Docência'!AF90*Carreiras!AF91</f>
        <v>0</v>
      </c>
      <c r="AG100" s="69">
        <f>AG9*Carreiras!AG10+'Efetivos Docência'!AG18*Carreiras!AG19+'Efetivos Docência'!AG27*Carreiras!AG28+'Efetivos Docência'!AG36*Carreiras!AG37+'Efetivos Docência'!AG45*Carreiras!AG46+'Efetivos Docência'!AG54*Carreiras!AG55+'Efetivos Docência'!AG63*Carreiras!AG64+'Efetivos Docência'!AG72*Carreiras!AG73+'Efetivos Docência'!AG81*Carreiras!AG82+'Efetivos Docência'!AG90*Carreiras!AG91</f>
        <v>0</v>
      </c>
      <c r="AH100" s="69">
        <f>AH9*Carreiras!AH10+'Efetivos Docência'!AH18*Carreiras!AH19+'Efetivos Docência'!AH27*Carreiras!AH28+'Efetivos Docência'!AH36*Carreiras!AH37+'Efetivos Docência'!AH45*Carreiras!AH46+'Efetivos Docência'!AH54*Carreiras!AH55+'Efetivos Docência'!AH63*Carreiras!AH64+'Efetivos Docência'!AH72*Carreiras!AH73+'Efetivos Docência'!AH81*Carreiras!AH82+'Efetivos Docência'!AH90*Carreiras!AH91</f>
        <v>0</v>
      </c>
      <c r="AI100" s="69">
        <f>AI9*Carreiras!AI10+'Efetivos Docência'!AI18*Carreiras!AI19+'Efetivos Docência'!AI27*Carreiras!AI28+'Efetivos Docência'!AI36*Carreiras!AI37+'Efetivos Docência'!AI45*Carreiras!AI46+'Efetivos Docência'!AI54*Carreiras!AI55+'Efetivos Docência'!AI63*Carreiras!AI64+'Efetivos Docência'!AI72*Carreiras!AI73+'Efetivos Docência'!AI81*Carreiras!AI82+'Efetivos Docência'!AI90*Carreiras!AI91</f>
        <v>0</v>
      </c>
      <c r="AJ100" s="69">
        <f>AJ9*Carreiras!AJ10+'Efetivos Docência'!AJ18*Carreiras!AJ19+'Efetivos Docência'!AJ27*Carreiras!AJ28+'Efetivos Docência'!AJ36*Carreiras!AJ37+'Efetivos Docência'!AJ45*Carreiras!AJ46+'Efetivos Docência'!AJ54*Carreiras!AJ55+'Efetivos Docência'!AJ63*Carreiras!AJ64+'Efetivos Docência'!AJ72*Carreiras!AJ73+'Efetivos Docência'!AJ81*Carreiras!AJ82+'Efetivos Docência'!AJ90*Carreiras!AJ91</f>
        <v>0</v>
      </c>
      <c r="AK100" s="69">
        <f>AK9*Carreiras!AK10+'Efetivos Docência'!AK18*Carreiras!AK19+'Efetivos Docência'!AK27*Carreiras!AK28+'Efetivos Docência'!AK36*Carreiras!AK37+'Efetivos Docência'!AK45*Carreiras!AK46+'Efetivos Docência'!AK54*Carreiras!AK55+'Efetivos Docência'!AK63*Carreiras!AK64+'Efetivos Docência'!AK72*Carreiras!AK73+'Efetivos Docência'!AK81*Carreiras!AK82+'Efetivos Docência'!AK90*Carreiras!AK91</f>
        <v>0</v>
      </c>
      <c r="AL100" s="69">
        <f>AL9*Carreiras!AL10+'Efetivos Docência'!AL18*Carreiras!AL19+'Efetivos Docência'!AL27*Carreiras!AL28+'Efetivos Docência'!AL36*Carreiras!AL37+'Efetivos Docência'!AL45*Carreiras!AL46+'Efetivos Docência'!AL54*Carreiras!AL55+'Efetivos Docência'!AL63*Carreiras!AL64+'Efetivos Docência'!AL72*Carreiras!AL73+'Efetivos Docência'!AL81*Carreiras!AL82+'Efetivos Docência'!AL90*Carreiras!AL91</f>
        <v>0</v>
      </c>
      <c r="AM100" s="69">
        <f>AM9*Carreiras!AM10+'Efetivos Docência'!AM18*Carreiras!AM19+'Efetivos Docência'!AM27*Carreiras!AM28+'Efetivos Docência'!AM36*Carreiras!AM37+'Efetivos Docência'!AM45*Carreiras!AM46+'Efetivos Docência'!AM54*Carreiras!AM55+'Efetivos Docência'!AM63*Carreiras!AM64+'Efetivos Docência'!AM72*Carreiras!AM73+'Efetivos Docência'!AM81*Carreiras!AM82+'Efetivos Docência'!AM90*Carreiras!AM91</f>
        <v>0</v>
      </c>
      <c r="AN100" s="69">
        <f>AN9*Carreiras!AN10+'Efetivos Docência'!AN18*Carreiras!AN19+'Efetivos Docência'!AN27*Carreiras!AN28+'Efetivos Docência'!AN36*Carreiras!AN37+'Efetivos Docência'!AN45*Carreiras!AN46+'Efetivos Docência'!AN54*Carreiras!AN55+'Efetivos Docência'!AN63*Carreiras!AN64+'Efetivos Docência'!AN72*Carreiras!AN73+'Efetivos Docência'!AN81*Carreiras!AN82+'Efetivos Docência'!AN90*Carreiras!AN91</f>
        <v>0</v>
      </c>
      <c r="AO100" s="69">
        <f>AO9*Carreiras!AO10+'Efetivos Docência'!AO18*Carreiras!AO19+'Efetivos Docência'!AO27*Carreiras!AO28+'Efetivos Docência'!AO36*Carreiras!AO37+'Efetivos Docência'!AO45*Carreiras!AO46+'Efetivos Docência'!AO54*Carreiras!AO55+'Efetivos Docência'!AO63*Carreiras!AO64+'Efetivos Docência'!AO72*Carreiras!AO73+'Efetivos Docência'!AO81*Carreiras!AO82+'Efetivos Docência'!AO90*Carreiras!AO91</f>
        <v>0</v>
      </c>
      <c r="AP100" s="69">
        <f>AP9*Carreiras!AP10+'Efetivos Docência'!AP18*Carreiras!AP19+'Efetivos Docência'!AP27*Carreiras!AP28+'Efetivos Docência'!AP36*Carreiras!AP37+'Efetivos Docência'!AP45*Carreiras!AP46+'Efetivos Docência'!AP54*Carreiras!AP55+'Efetivos Docência'!AP63*Carreiras!AP64+'Efetivos Docência'!AP72*Carreiras!AP73+'Efetivos Docência'!AP81*Carreiras!AP82+'Efetivos Docência'!AP90*Carreiras!AP91</f>
        <v>0</v>
      </c>
    </row>
    <row r="101" spans="2:42" x14ac:dyDescent="0.25">
      <c r="B101" s="87" t="str">
        <f>IF(qtd_niveis&gt;4,"V","")</f>
        <v/>
      </c>
      <c r="C101" s="69">
        <f>C10*Carreiras!C11+'Efetivos Docência'!C19*Carreiras!C20+'Efetivos Docência'!C28*Carreiras!C29+'Efetivos Docência'!C37*Carreiras!C38+'Efetivos Docência'!C46*Carreiras!C47+'Efetivos Docência'!C55*Carreiras!C56+'Efetivos Docência'!C64*Carreiras!C65+'Efetivos Docência'!C73*Carreiras!C74+'Efetivos Docência'!C82*Carreiras!C83+'Efetivos Docência'!C91*Carreiras!C92</f>
        <v>0</v>
      </c>
      <c r="D101" s="69">
        <f>D10*Carreiras!D11+'Efetivos Docência'!D19*Carreiras!D20+'Efetivos Docência'!D28*Carreiras!D29+'Efetivos Docência'!D37*Carreiras!D38+'Efetivos Docência'!D46*Carreiras!D47+'Efetivos Docência'!D55*Carreiras!D56+'Efetivos Docência'!D64*Carreiras!D65+'Efetivos Docência'!D73*Carreiras!D74+'Efetivos Docência'!D82*Carreiras!D83+'Efetivos Docência'!D91*Carreiras!D92</f>
        <v>0</v>
      </c>
      <c r="E101" s="69">
        <f>E10*Carreiras!E11+'Efetivos Docência'!E19*Carreiras!E20+'Efetivos Docência'!E28*Carreiras!E29+'Efetivos Docência'!E37*Carreiras!E38+'Efetivos Docência'!E46*Carreiras!E47+'Efetivos Docência'!E55*Carreiras!E56+'Efetivos Docência'!E64*Carreiras!E65+'Efetivos Docência'!E73*Carreiras!E74+'Efetivos Docência'!E82*Carreiras!E83+'Efetivos Docência'!E91*Carreiras!E92</f>
        <v>0</v>
      </c>
      <c r="F101" s="69">
        <f>F10*Carreiras!F11+'Efetivos Docência'!F19*Carreiras!F20+'Efetivos Docência'!F28*Carreiras!F29+'Efetivos Docência'!F37*Carreiras!F38+'Efetivos Docência'!F46*Carreiras!F47+'Efetivos Docência'!F55*Carreiras!F56+'Efetivos Docência'!F64*Carreiras!F65+'Efetivos Docência'!F73*Carreiras!F74+'Efetivos Docência'!F82*Carreiras!F83+'Efetivos Docência'!F91*Carreiras!F92</f>
        <v>0</v>
      </c>
      <c r="G101" s="69">
        <f>G10*Carreiras!G11+'Efetivos Docência'!G19*Carreiras!G20+'Efetivos Docência'!G28*Carreiras!G29+'Efetivos Docência'!G37*Carreiras!G38+'Efetivos Docência'!G46*Carreiras!G47+'Efetivos Docência'!G55*Carreiras!G56+'Efetivos Docência'!G64*Carreiras!G65+'Efetivos Docência'!G73*Carreiras!G74+'Efetivos Docência'!G82*Carreiras!G83+'Efetivos Docência'!G91*Carreiras!G92</f>
        <v>0</v>
      </c>
      <c r="H101" s="69">
        <f>H10*Carreiras!H11+'Efetivos Docência'!H19*Carreiras!H20+'Efetivos Docência'!H28*Carreiras!H29+'Efetivos Docência'!H37*Carreiras!H38+'Efetivos Docência'!H46*Carreiras!H47+'Efetivos Docência'!H55*Carreiras!H56+'Efetivos Docência'!H64*Carreiras!H65+'Efetivos Docência'!H73*Carreiras!H74+'Efetivos Docência'!H82*Carreiras!H83+'Efetivos Docência'!H91*Carreiras!H92</f>
        <v>0</v>
      </c>
      <c r="I101" s="69">
        <f>I10*Carreiras!I11+'Efetivos Docência'!I19*Carreiras!I20+'Efetivos Docência'!I28*Carreiras!I29+'Efetivos Docência'!I37*Carreiras!I38+'Efetivos Docência'!I46*Carreiras!I47+'Efetivos Docência'!I55*Carreiras!I56+'Efetivos Docência'!I64*Carreiras!I65+'Efetivos Docência'!I73*Carreiras!I74+'Efetivos Docência'!I82*Carreiras!I83+'Efetivos Docência'!I91*Carreiras!I92</f>
        <v>0</v>
      </c>
      <c r="J101" s="69">
        <f>J10*Carreiras!J11+'Efetivos Docência'!J19*Carreiras!J20+'Efetivos Docência'!J28*Carreiras!J29+'Efetivos Docência'!J37*Carreiras!J38+'Efetivos Docência'!J46*Carreiras!J47+'Efetivos Docência'!J55*Carreiras!J56+'Efetivos Docência'!J64*Carreiras!J65+'Efetivos Docência'!J73*Carreiras!J74+'Efetivos Docência'!J82*Carreiras!J83+'Efetivos Docência'!J91*Carreiras!J92</f>
        <v>0</v>
      </c>
      <c r="K101" s="69">
        <f>K10*Carreiras!K11+'Efetivos Docência'!K19*Carreiras!K20+'Efetivos Docência'!K28*Carreiras!K29+'Efetivos Docência'!K37*Carreiras!K38+'Efetivos Docência'!K46*Carreiras!K47+'Efetivos Docência'!K55*Carreiras!K56+'Efetivos Docência'!K64*Carreiras!K65+'Efetivos Docência'!K73*Carreiras!K74+'Efetivos Docência'!K82*Carreiras!K83+'Efetivos Docência'!K91*Carreiras!K92</f>
        <v>0</v>
      </c>
      <c r="L101" s="69">
        <f>L10*Carreiras!L11+'Efetivos Docência'!L19*Carreiras!L20+'Efetivos Docência'!L28*Carreiras!L29+'Efetivos Docência'!L37*Carreiras!L38+'Efetivos Docência'!L46*Carreiras!L47+'Efetivos Docência'!L55*Carreiras!L56+'Efetivos Docência'!L64*Carreiras!L65+'Efetivos Docência'!L73*Carreiras!L74+'Efetivos Docência'!L82*Carreiras!L83+'Efetivos Docência'!L91*Carreiras!L92</f>
        <v>0</v>
      </c>
      <c r="M101" s="69">
        <f>M10*Carreiras!M11+'Efetivos Docência'!M19*Carreiras!M20+'Efetivos Docência'!M28*Carreiras!M29+'Efetivos Docência'!M37*Carreiras!M38+'Efetivos Docência'!M46*Carreiras!M47+'Efetivos Docência'!M55*Carreiras!M56+'Efetivos Docência'!M64*Carreiras!M65+'Efetivos Docência'!M73*Carreiras!M74+'Efetivos Docência'!M82*Carreiras!M83+'Efetivos Docência'!M91*Carreiras!M92</f>
        <v>0</v>
      </c>
      <c r="N101" s="69">
        <f>N10*Carreiras!N11+'Efetivos Docência'!N19*Carreiras!N20+'Efetivos Docência'!N28*Carreiras!N29+'Efetivos Docência'!N37*Carreiras!N38+'Efetivos Docência'!N46*Carreiras!N47+'Efetivos Docência'!N55*Carreiras!N56+'Efetivos Docência'!N64*Carreiras!N65+'Efetivos Docência'!N73*Carreiras!N74+'Efetivos Docência'!N82*Carreiras!N83+'Efetivos Docência'!N91*Carreiras!N92</f>
        <v>0</v>
      </c>
      <c r="O101" s="69">
        <f>O10*Carreiras!O11+'Efetivos Docência'!O19*Carreiras!O20+'Efetivos Docência'!O28*Carreiras!O29+'Efetivos Docência'!O37*Carreiras!O38+'Efetivos Docência'!O46*Carreiras!O47+'Efetivos Docência'!O55*Carreiras!O56+'Efetivos Docência'!O64*Carreiras!O65+'Efetivos Docência'!O73*Carreiras!O74+'Efetivos Docência'!O82*Carreiras!O83+'Efetivos Docência'!O91*Carreiras!O92</f>
        <v>0</v>
      </c>
      <c r="P101" s="69">
        <f>P10*Carreiras!P11+'Efetivos Docência'!P19*Carreiras!P20+'Efetivos Docência'!P28*Carreiras!P29+'Efetivos Docência'!P37*Carreiras!P38+'Efetivos Docência'!P46*Carreiras!P47+'Efetivos Docência'!P55*Carreiras!P56+'Efetivos Docência'!P64*Carreiras!P65+'Efetivos Docência'!P73*Carreiras!P74+'Efetivos Docência'!P82*Carreiras!P83+'Efetivos Docência'!P91*Carreiras!P92</f>
        <v>0</v>
      </c>
      <c r="Q101" s="69">
        <f>Q10*Carreiras!Q11+'Efetivos Docência'!Q19*Carreiras!Q20+'Efetivos Docência'!Q28*Carreiras!Q29+'Efetivos Docência'!Q37*Carreiras!Q38+'Efetivos Docência'!Q46*Carreiras!Q47+'Efetivos Docência'!Q55*Carreiras!Q56+'Efetivos Docência'!Q64*Carreiras!Q65+'Efetivos Docência'!Q73*Carreiras!Q74+'Efetivos Docência'!Q82*Carreiras!Q83+'Efetivos Docência'!Q91*Carreiras!Q92</f>
        <v>0</v>
      </c>
      <c r="R101" s="69">
        <f>R10*Carreiras!R11+'Efetivos Docência'!R19*Carreiras!R20+'Efetivos Docência'!R28*Carreiras!R29+'Efetivos Docência'!R37*Carreiras!R38+'Efetivos Docência'!R46*Carreiras!R47+'Efetivos Docência'!R55*Carreiras!R56+'Efetivos Docência'!R64*Carreiras!R65+'Efetivos Docência'!R73*Carreiras!R74+'Efetivos Docência'!R82*Carreiras!R83+'Efetivos Docência'!R91*Carreiras!R92</f>
        <v>0</v>
      </c>
      <c r="S101" s="69">
        <f>S10*Carreiras!S11+'Efetivos Docência'!S19*Carreiras!S20+'Efetivos Docência'!S28*Carreiras!S29+'Efetivos Docência'!S37*Carreiras!S38+'Efetivos Docência'!S46*Carreiras!S47+'Efetivos Docência'!S55*Carreiras!S56+'Efetivos Docência'!S64*Carreiras!S65+'Efetivos Docência'!S73*Carreiras!S74+'Efetivos Docência'!S82*Carreiras!S83+'Efetivos Docência'!S91*Carreiras!S92</f>
        <v>0</v>
      </c>
      <c r="T101" s="69">
        <f>T10*Carreiras!T11+'Efetivos Docência'!T19*Carreiras!T20+'Efetivos Docência'!T28*Carreiras!T29+'Efetivos Docência'!T37*Carreiras!T38+'Efetivos Docência'!T46*Carreiras!T47+'Efetivos Docência'!T55*Carreiras!T56+'Efetivos Docência'!T64*Carreiras!T65+'Efetivos Docência'!T73*Carreiras!T74+'Efetivos Docência'!T82*Carreiras!T83+'Efetivos Docência'!T91*Carreiras!T92</f>
        <v>0</v>
      </c>
      <c r="U101" s="69">
        <f>U10*Carreiras!U11+'Efetivos Docência'!U19*Carreiras!U20+'Efetivos Docência'!U28*Carreiras!U29+'Efetivos Docência'!U37*Carreiras!U38+'Efetivos Docência'!U46*Carreiras!U47+'Efetivos Docência'!U55*Carreiras!U56+'Efetivos Docência'!U64*Carreiras!U65+'Efetivos Docência'!U73*Carreiras!U74+'Efetivos Docência'!U82*Carreiras!U83+'Efetivos Docência'!U91*Carreiras!U92</f>
        <v>0</v>
      </c>
      <c r="V101" s="69">
        <f>V10*Carreiras!V11+'Efetivos Docência'!V19*Carreiras!V20+'Efetivos Docência'!V28*Carreiras!V29+'Efetivos Docência'!V37*Carreiras!V38+'Efetivos Docência'!V46*Carreiras!V47+'Efetivos Docência'!V55*Carreiras!V56+'Efetivos Docência'!V64*Carreiras!V65+'Efetivos Docência'!V73*Carreiras!V74+'Efetivos Docência'!V82*Carreiras!V83+'Efetivos Docência'!V91*Carreiras!V92</f>
        <v>0</v>
      </c>
      <c r="W101" s="69">
        <f>W10*Carreiras!W11+'Efetivos Docência'!W19*Carreiras!W20+'Efetivos Docência'!W28*Carreiras!W29+'Efetivos Docência'!W37*Carreiras!W38+'Efetivos Docência'!W46*Carreiras!W47+'Efetivos Docência'!W55*Carreiras!W56+'Efetivos Docência'!W64*Carreiras!W65+'Efetivos Docência'!W73*Carreiras!W74+'Efetivos Docência'!W82*Carreiras!W83+'Efetivos Docência'!W91*Carreiras!W92</f>
        <v>0</v>
      </c>
      <c r="X101" s="69">
        <f>X10*Carreiras!X11+'Efetivos Docência'!X19*Carreiras!X20+'Efetivos Docência'!X28*Carreiras!X29+'Efetivos Docência'!X37*Carreiras!X38+'Efetivos Docência'!X46*Carreiras!X47+'Efetivos Docência'!X55*Carreiras!X56+'Efetivos Docência'!X64*Carreiras!X65+'Efetivos Docência'!X73*Carreiras!X74+'Efetivos Docência'!X82*Carreiras!X83+'Efetivos Docência'!X91*Carreiras!X92</f>
        <v>0</v>
      </c>
      <c r="Y101" s="69">
        <f>Y10*Carreiras!Y11+'Efetivos Docência'!Y19*Carreiras!Y20+'Efetivos Docência'!Y28*Carreiras!Y29+'Efetivos Docência'!Y37*Carreiras!Y38+'Efetivos Docência'!Y46*Carreiras!Y47+'Efetivos Docência'!Y55*Carreiras!Y56+'Efetivos Docência'!Y64*Carreiras!Y65+'Efetivos Docência'!Y73*Carreiras!Y74+'Efetivos Docência'!Y82*Carreiras!Y83+'Efetivos Docência'!Y91*Carreiras!Y92</f>
        <v>0</v>
      </c>
      <c r="Z101" s="69">
        <f>Z10*Carreiras!Z11+'Efetivos Docência'!Z19*Carreiras!Z20+'Efetivos Docência'!Z28*Carreiras!Z29+'Efetivos Docência'!Z37*Carreiras!Z38+'Efetivos Docência'!Z46*Carreiras!Z47+'Efetivos Docência'!Z55*Carreiras!Z56+'Efetivos Docência'!Z64*Carreiras!Z65+'Efetivos Docência'!Z73*Carreiras!Z74+'Efetivos Docência'!Z82*Carreiras!Z83+'Efetivos Docência'!Z91*Carreiras!Z92</f>
        <v>0</v>
      </c>
      <c r="AA101" s="69">
        <f>AA10*Carreiras!AA11+'Efetivos Docência'!AA19*Carreiras!AA20+'Efetivos Docência'!AA28*Carreiras!AA29+'Efetivos Docência'!AA37*Carreiras!AA38+'Efetivos Docência'!AA46*Carreiras!AA47+'Efetivos Docência'!AA55*Carreiras!AA56+'Efetivos Docência'!AA64*Carreiras!AA65+'Efetivos Docência'!AA73*Carreiras!AA74+'Efetivos Docência'!AA82*Carreiras!AA83+'Efetivos Docência'!AA91*Carreiras!AA92</f>
        <v>0</v>
      </c>
      <c r="AB101" s="69">
        <f>AB10*Carreiras!AB11+'Efetivos Docência'!AB19*Carreiras!AB20+'Efetivos Docência'!AB28*Carreiras!AB29+'Efetivos Docência'!AB37*Carreiras!AB38+'Efetivos Docência'!AB46*Carreiras!AB47+'Efetivos Docência'!AB55*Carreiras!AB56+'Efetivos Docência'!AB64*Carreiras!AB65+'Efetivos Docência'!AB73*Carreiras!AB74+'Efetivos Docência'!AB82*Carreiras!AB83+'Efetivos Docência'!AB91*Carreiras!AB92</f>
        <v>0</v>
      </c>
      <c r="AC101" s="69">
        <f>AC10*Carreiras!AC11+'Efetivos Docência'!AC19*Carreiras!AC20+'Efetivos Docência'!AC28*Carreiras!AC29+'Efetivos Docência'!AC37*Carreiras!AC38+'Efetivos Docência'!AC46*Carreiras!AC47+'Efetivos Docência'!AC55*Carreiras!AC56+'Efetivos Docência'!AC64*Carreiras!AC65+'Efetivos Docência'!AC73*Carreiras!AC74+'Efetivos Docência'!AC82*Carreiras!AC83+'Efetivos Docência'!AC91*Carreiras!AC92</f>
        <v>0</v>
      </c>
      <c r="AD101" s="69">
        <f>AD10*Carreiras!AD11+'Efetivos Docência'!AD19*Carreiras!AD20+'Efetivos Docência'!AD28*Carreiras!AD29+'Efetivos Docência'!AD37*Carreiras!AD38+'Efetivos Docência'!AD46*Carreiras!AD47+'Efetivos Docência'!AD55*Carreiras!AD56+'Efetivos Docência'!AD64*Carreiras!AD65+'Efetivos Docência'!AD73*Carreiras!AD74+'Efetivos Docência'!AD82*Carreiras!AD83+'Efetivos Docência'!AD91*Carreiras!AD92</f>
        <v>0</v>
      </c>
      <c r="AE101" s="69">
        <f>AE10*Carreiras!AE11+'Efetivos Docência'!AE19*Carreiras!AE20+'Efetivos Docência'!AE28*Carreiras!AE29+'Efetivos Docência'!AE37*Carreiras!AE38+'Efetivos Docência'!AE46*Carreiras!AE47+'Efetivos Docência'!AE55*Carreiras!AE56+'Efetivos Docência'!AE64*Carreiras!AE65+'Efetivos Docência'!AE73*Carreiras!AE74+'Efetivos Docência'!AE82*Carreiras!AE83+'Efetivos Docência'!AE91*Carreiras!AE92</f>
        <v>0</v>
      </c>
      <c r="AF101" s="69">
        <f>AF10*Carreiras!AF11+'Efetivos Docência'!AF19*Carreiras!AF20+'Efetivos Docência'!AF28*Carreiras!AF29+'Efetivos Docência'!AF37*Carreiras!AF38+'Efetivos Docência'!AF46*Carreiras!AF47+'Efetivos Docência'!AF55*Carreiras!AF56+'Efetivos Docência'!AF64*Carreiras!AF65+'Efetivos Docência'!AF73*Carreiras!AF74+'Efetivos Docência'!AF82*Carreiras!AF83+'Efetivos Docência'!AF91*Carreiras!AF92</f>
        <v>0</v>
      </c>
      <c r="AG101" s="69">
        <f>AG10*Carreiras!AG11+'Efetivos Docência'!AG19*Carreiras!AG20+'Efetivos Docência'!AG28*Carreiras!AG29+'Efetivos Docência'!AG37*Carreiras!AG38+'Efetivos Docência'!AG46*Carreiras!AG47+'Efetivos Docência'!AG55*Carreiras!AG56+'Efetivos Docência'!AG64*Carreiras!AG65+'Efetivos Docência'!AG73*Carreiras!AG74+'Efetivos Docência'!AG82*Carreiras!AG83+'Efetivos Docência'!AG91*Carreiras!AG92</f>
        <v>0</v>
      </c>
      <c r="AH101" s="69">
        <f>AH10*Carreiras!AH11+'Efetivos Docência'!AH19*Carreiras!AH20+'Efetivos Docência'!AH28*Carreiras!AH29+'Efetivos Docência'!AH37*Carreiras!AH38+'Efetivos Docência'!AH46*Carreiras!AH47+'Efetivos Docência'!AH55*Carreiras!AH56+'Efetivos Docência'!AH64*Carreiras!AH65+'Efetivos Docência'!AH73*Carreiras!AH74+'Efetivos Docência'!AH82*Carreiras!AH83+'Efetivos Docência'!AH91*Carreiras!AH92</f>
        <v>0</v>
      </c>
      <c r="AI101" s="69">
        <f>AI10*Carreiras!AI11+'Efetivos Docência'!AI19*Carreiras!AI20+'Efetivos Docência'!AI28*Carreiras!AI29+'Efetivos Docência'!AI37*Carreiras!AI38+'Efetivos Docência'!AI46*Carreiras!AI47+'Efetivos Docência'!AI55*Carreiras!AI56+'Efetivos Docência'!AI64*Carreiras!AI65+'Efetivos Docência'!AI73*Carreiras!AI74+'Efetivos Docência'!AI82*Carreiras!AI83+'Efetivos Docência'!AI91*Carreiras!AI92</f>
        <v>0</v>
      </c>
      <c r="AJ101" s="69">
        <f>AJ10*Carreiras!AJ11+'Efetivos Docência'!AJ19*Carreiras!AJ20+'Efetivos Docência'!AJ28*Carreiras!AJ29+'Efetivos Docência'!AJ37*Carreiras!AJ38+'Efetivos Docência'!AJ46*Carreiras!AJ47+'Efetivos Docência'!AJ55*Carreiras!AJ56+'Efetivos Docência'!AJ64*Carreiras!AJ65+'Efetivos Docência'!AJ73*Carreiras!AJ74+'Efetivos Docência'!AJ82*Carreiras!AJ83+'Efetivos Docência'!AJ91*Carreiras!AJ92</f>
        <v>0</v>
      </c>
      <c r="AK101" s="69">
        <f>AK10*Carreiras!AK11+'Efetivos Docência'!AK19*Carreiras!AK20+'Efetivos Docência'!AK28*Carreiras!AK29+'Efetivos Docência'!AK37*Carreiras!AK38+'Efetivos Docência'!AK46*Carreiras!AK47+'Efetivos Docência'!AK55*Carreiras!AK56+'Efetivos Docência'!AK64*Carreiras!AK65+'Efetivos Docência'!AK73*Carreiras!AK74+'Efetivos Docência'!AK82*Carreiras!AK83+'Efetivos Docência'!AK91*Carreiras!AK92</f>
        <v>0</v>
      </c>
      <c r="AL101" s="69">
        <f>AL10*Carreiras!AL11+'Efetivos Docência'!AL19*Carreiras!AL20+'Efetivos Docência'!AL28*Carreiras!AL29+'Efetivos Docência'!AL37*Carreiras!AL38+'Efetivos Docência'!AL46*Carreiras!AL47+'Efetivos Docência'!AL55*Carreiras!AL56+'Efetivos Docência'!AL64*Carreiras!AL65+'Efetivos Docência'!AL73*Carreiras!AL74+'Efetivos Docência'!AL82*Carreiras!AL83+'Efetivos Docência'!AL91*Carreiras!AL92</f>
        <v>0</v>
      </c>
      <c r="AM101" s="69">
        <f>AM10*Carreiras!AM11+'Efetivos Docência'!AM19*Carreiras!AM20+'Efetivos Docência'!AM28*Carreiras!AM29+'Efetivos Docência'!AM37*Carreiras!AM38+'Efetivos Docência'!AM46*Carreiras!AM47+'Efetivos Docência'!AM55*Carreiras!AM56+'Efetivos Docência'!AM64*Carreiras!AM65+'Efetivos Docência'!AM73*Carreiras!AM74+'Efetivos Docência'!AM82*Carreiras!AM83+'Efetivos Docência'!AM91*Carreiras!AM92</f>
        <v>0</v>
      </c>
      <c r="AN101" s="69">
        <f>AN10*Carreiras!AN11+'Efetivos Docência'!AN19*Carreiras!AN20+'Efetivos Docência'!AN28*Carreiras!AN29+'Efetivos Docência'!AN37*Carreiras!AN38+'Efetivos Docência'!AN46*Carreiras!AN47+'Efetivos Docência'!AN55*Carreiras!AN56+'Efetivos Docência'!AN64*Carreiras!AN65+'Efetivos Docência'!AN73*Carreiras!AN74+'Efetivos Docência'!AN82*Carreiras!AN83+'Efetivos Docência'!AN91*Carreiras!AN92</f>
        <v>0</v>
      </c>
      <c r="AO101" s="69">
        <f>AO10*Carreiras!AO11+'Efetivos Docência'!AO19*Carreiras!AO20+'Efetivos Docência'!AO28*Carreiras!AO29+'Efetivos Docência'!AO37*Carreiras!AO38+'Efetivos Docência'!AO46*Carreiras!AO47+'Efetivos Docência'!AO55*Carreiras!AO56+'Efetivos Docência'!AO64*Carreiras!AO65+'Efetivos Docência'!AO73*Carreiras!AO74+'Efetivos Docência'!AO82*Carreiras!AO83+'Efetivos Docência'!AO91*Carreiras!AO92</f>
        <v>0</v>
      </c>
      <c r="AP101" s="69">
        <f>AP10*Carreiras!AP11+'Efetivos Docência'!AP19*Carreiras!AP20+'Efetivos Docência'!AP28*Carreiras!AP29+'Efetivos Docência'!AP37*Carreiras!AP38+'Efetivos Docência'!AP46*Carreiras!AP47+'Efetivos Docência'!AP55*Carreiras!AP56+'Efetivos Docência'!AP64*Carreiras!AP65+'Efetivos Docência'!AP73*Carreiras!AP74+'Efetivos Docência'!AP82*Carreiras!AP83+'Efetivos Docência'!AP91*Carreiras!AP92</f>
        <v>0</v>
      </c>
    </row>
    <row r="102" spans="2:42" x14ac:dyDescent="0.25">
      <c r="B102" s="87" t="str">
        <f>IF(qtd_niveis&gt;5,"VI","")</f>
        <v/>
      </c>
      <c r="C102" s="69">
        <f>C11*Carreiras!C12+'Efetivos Docência'!C20*Carreiras!C21+'Efetivos Docência'!C29*Carreiras!C30+'Efetivos Docência'!C38*Carreiras!C39+'Efetivos Docência'!C47*Carreiras!C48+'Efetivos Docência'!C56*Carreiras!C57+'Efetivos Docência'!C65*Carreiras!C66+'Efetivos Docência'!C74*Carreiras!C75+'Efetivos Docência'!C83*Carreiras!C84+'Efetivos Docência'!C92*Carreiras!C93</f>
        <v>0</v>
      </c>
      <c r="D102" s="69">
        <f>D11*Carreiras!D12+'Efetivos Docência'!D20*Carreiras!D21+'Efetivos Docência'!D29*Carreiras!D30+'Efetivos Docência'!D38*Carreiras!D39+'Efetivos Docência'!D47*Carreiras!D48+'Efetivos Docência'!D56*Carreiras!D57+'Efetivos Docência'!D65*Carreiras!D66+'Efetivos Docência'!D74*Carreiras!D75+'Efetivos Docência'!D83*Carreiras!D84+'Efetivos Docência'!D92*Carreiras!D93</f>
        <v>0</v>
      </c>
      <c r="E102" s="69">
        <f>E11*Carreiras!E12+'Efetivos Docência'!E20*Carreiras!E21+'Efetivos Docência'!E29*Carreiras!E30+'Efetivos Docência'!E38*Carreiras!E39+'Efetivos Docência'!E47*Carreiras!E48+'Efetivos Docência'!E56*Carreiras!E57+'Efetivos Docência'!E65*Carreiras!E66+'Efetivos Docência'!E74*Carreiras!E75+'Efetivos Docência'!E83*Carreiras!E84+'Efetivos Docência'!E92*Carreiras!E93</f>
        <v>0</v>
      </c>
      <c r="F102" s="69">
        <f>F11*Carreiras!F12+'Efetivos Docência'!F20*Carreiras!F21+'Efetivos Docência'!F29*Carreiras!F30+'Efetivos Docência'!F38*Carreiras!F39+'Efetivos Docência'!F47*Carreiras!F48+'Efetivos Docência'!F56*Carreiras!F57+'Efetivos Docência'!F65*Carreiras!F66+'Efetivos Docência'!F74*Carreiras!F75+'Efetivos Docência'!F83*Carreiras!F84+'Efetivos Docência'!F92*Carreiras!F93</f>
        <v>0</v>
      </c>
      <c r="G102" s="69">
        <f>G11*Carreiras!G12+'Efetivos Docência'!G20*Carreiras!G21+'Efetivos Docência'!G29*Carreiras!G30+'Efetivos Docência'!G38*Carreiras!G39+'Efetivos Docência'!G47*Carreiras!G48+'Efetivos Docência'!G56*Carreiras!G57+'Efetivos Docência'!G65*Carreiras!G66+'Efetivos Docência'!G74*Carreiras!G75+'Efetivos Docência'!G83*Carreiras!G84+'Efetivos Docência'!G92*Carreiras!G93</f>
        <v>0</v>
      </c>
      <c r="H102" s="69">
        <f>H11*Carreiras!H12+'Efetivos Docência'!H20*Carreiras!H21+'Efetivos Docência'!H29*Carreiras!H30+'Efetivos Docência'!H38*Carreiras!H39+'Efetivos Docência'!H47*Carreiras!H48+'Efetivos Docência'!H56*Carreiras!H57+'Efetivos Docência'!H65*Carreiras!H66+'Efetivos Docência'!H74*Carreiras!H75+'Efetivos Docência'!H83*Carreiras!H84+'Efetivos Docência'!H92*Carreiras!H93</f>
        <v>0</v>
      </c>
      <c r="I102" s="69">
        <f>I11*Carreiras!I12+'Efetivos Docência'!I20*Carreiras!I21+'Efetivos Docência'!I29*Carreiras!I30+'Efetivos Docência'!I38*Carreiras!I39+'Efetivos Docência'!I47*Carreiras!I48+'Efetivos Docência'!I56*Carreiras!I57+'Efetivos Docência'!I65*Carreiras!I66+'Efetivos Docência'!I74*Carreiras!I75+'Efetivos Docência'!I83*Carreiras!I84+'Efetivos Docência'!I92*Carreiras!I93</f>
        <v>0</v>
      </c>
      <c r="J102" s="69">
        <f>J11*Carreiras!J12+'Efetivos Docência'!J20*Carreiras!J21+'Efetivos Docência'!J29*Carreiras!J30+'Efetivos Docência'!J38*Carreiras!J39+'Efetivos Docência'!J47*Carreiras!J48+'Efetivos Docência'!J56*Carreiras!J57+'Efetivos Docência'!J65*Carreiras!J66+'Efetivos Docência'!J74*Carreiras!J75+'Efetivos Docência'!J83*Carreiras!J84+'Efetivos Docência'!J92*Carreiras!J93</f>
        <v>0</v>
      </c>
      <c r="K102" s="69">
        <f>K11*Carreiras!K12+'Efetivos Docência'!K20*Carreiras!K21+'Efetivos Docência'!K29*Carreiras!K30+'Efetivos Docência'!K38*Carreiras!K39+'Efetivos Docência'!K47*Carreiras!K48+'Efetivos Docência'!K56*Carreiras!K57+'Efetivos Docência'!K65*Carreiras!K66+'Efetivos Docência'!K74*Carreiras!K75+'Efetivos Docência'!K83*Carreiras!K84+'Efetivos Docência'!K92*Carreiras!K93</f>
        <v>0</v>
      </c>
      <c r="L102" s="69">
        <f>L11*Carreiras!L12+'Efetivos Docência'!L20*Carreiras!L21+'Efetivos Docência'!L29*Carreiras!L30+'Efetivos Docência'!L38*Carreiras!L39+'Efetivos Docência'!L47*Carreiras!L48+'Efetivos Docência'!L56*Carreiras!L57+'Efetivos Docência'!L65*Carreiras!L66+'Efetivos Docência'!L74*Carreiras!L75+'Efetivos Docência'!L83*Carreiras!L84+'Efetivos Docência'!L92*Carreiras!L93</f>
        <v>0</v>
      </c>
      <c r="M102" s="69">
        <f>M11*Carreiras!M12+'Efetivos Docência'!M20*Carreiras!M21+'Efetivos Docência'!M29*Carreiras!M30+'Efetivos Docência'!M38*Carreiras!M39+'Efetivos Docência'!M47*Carreiras!M48+'Efetivos Docência'!M56*Carreiras!M57+'Efetivos Docência'!M65*Carreiras!M66+'Efetivos Docência'!M74*Carreiras!M75+'Efetivos Docência'!M83*Carreiras!M84+'Efetivos Docência'!M92*Carreiras!M93</f>
        <v>0</v>
      </c>
      <c r="N102" s="69">
        <f>N11*Carreiras!N12+'Efetivos Docência'!N20*Carreiras!N21+'Efetivos Docência'!N29*Carreiras!N30+'Efetivos Docência'!N38*Carreiras!N39+'Efetivos Docência'!N47*Carreiras!N48+'Efetivos Docência'!N56*Carreiras!N57+'Efetivos Docência'!N65*Carreiras!N66+'Efetivos Docência'!N74*Carreiras!N75+'Efetivos Docência'!N83*Carreiras!N84+'Efetivos Docência'!N92*Carreiras!N93</f>
        <v>0</v>
      </c>
      <c r="O102" s="69">
        <f>O11*Carreiras!O12+'Efetivos Docência'!O20*Carreiras!O21+'Efetivos Docência'!O29*Carreiras!O30+'Efetivos Docência'!O38*Carreiras!O39+'Efetivos Docência'!O47*Carreiras!O48+'Efetivos Docência'!O56*Carreiras!O57+'Efetivos Docência'!O65*Carreiras!O66+'Efetivos Docência'!O74*Carreiras!O75+'Efetivos Docência'!O83*Carreiras!O84+'Efetivos Docência'!O92*Carreiras!O93</f>
        <v>0</v>
      </c>
      <c r="P102" s="69">
        <f>P11*Carreiras!P12+'Efetivos Docência'!P20*Carreiras!P21+'Efetivos Docência'!P29*Carreiras!P30+'Efetivos Docência'!P38*Carreiras!P39+'Efetivos Docência'!P47*Carreiras!P48+'Efetivos Docência'!P56*Carreiras!P57+'Efetivos Docência'!P65*Carreiras!P66+'Efetivos Docência'!P74*Carreiras!P75+'Efetivos Docência'!P83*Carreiras!P84+'Efetivos Docência'!P92*Carreiras!P93</f>
        <v>0</v>
      </c>
      <c r="Q102" s="69">
        <f>Q11*Carreiras!Q12+'Efetivos Docência'!Q20*Carreiras!Q21+'Efetivos Docência'!Q29*Carreiras!Q30+'Efetivos Docência'!Q38*Carreiras!Q39+'Efetivos Docência'!Q47*Carreiras!Q48+'Efetivos Docência'!Q56*Carreiras!Q57+'Efetivos Docência'!Q65*Carreiras!Q66+'Efetivos Docência'!Q74*Carreiras!Q75+'Efetivos Docência'!Q83*Carreiras!Q84+'Efetivos Docência'!Q92*Carreiras!Q93</f>
        <v>0</v>
      </c>
      <c r="R102" s="69">
        <f>R11*Carreiras!R12+'Efetivos Docência'!R20*Carreiras!R21+'Efetivos Docência'!R29*Carreiras!R30+'Efetivos Docência'!R38*Carreiras!R39+'Efetivos Docência'!R47*Carreiras!R48+'Efetivos Docência'!R56*Carreiras!R57+'Efetivos Docência'!R65*Carreiras!R66+'Efetivos Docência'!R74*Carreiras!R75+'Efetivos Docência'!R83*Carreiras!R84+'Efetivos Docência'!R92*Carreiras!R93</f>
        <v>0</v>
      </c>
      <c r="S102" s="69">
        <f>S11*Carreiras!S12+'Efetivos Docência'!S20*Carreiras!S21+'Efetivos Docência'!S29*Carreiras!S30+'Efetivos Docência'!S38*Carreiras!S39+'Efetivos Docência'!S47*Carreiras!S48+'Efetivos Docência'!S56*Carreiras!S57+'Efetivos Docência'!S65*Carreiras!S66+'Efetivos Docência'!S74*Carreiras!S75+'Efetivos Docência'!S83*Carreiras!S84+'Efetivos Docência'!S92*Carreiras!S93</f>
        <v>0</v>
      </c>
      <c r="T102" s="69">
        <f>T11*Carreiras!T12+'Efetivos Docência'!T20*Carreiras!T21+'Efetivos Docência'!T29*Carreiras!T30+'Efetivos Docência'!T38*Carreiras!T39+'Efetivos Docência'!T47*Carreiras!T48+'Efetivos Docência'!T56*Carreiras!T57+'Efetivos Docência'!T65*Carreiras!T66+'Efetivos Docência'!T74*Carreiras!T75+'Efetivos Docência'!T83*Carreiras!T84+'Efetivos Docência'!T92*Carreiras!T93</f>
        <v>0</v>
      </c>
      <c r="U102" s="69">
        <f>U11*Carreiras!U12+'Efetivos Docência'!U20*Carreiras!U21+'Efetivos Docência'!U29*Carreiras!U30+'Efetivos Docência'!U38*Carreiras!U39+'Efetivos Docência'!U47*Carreiras!U48+'Efetivos Docência'!U56*Carreiras!U57+'Efetivos Docência'!U65*Carreiras!U66+'Efetivos Docência'!U74*Carreiras!U75+'Efetivos Docência'!U83*Carreiras!U84+'Efetivos Docência'!U92*Carreiras!U93</f>
        <v>0</v>
      </c>
      <c r="V102" s="69">
        <f>V11*Carreiras!V12+'Efetivos Docência'!V20*Carreiras!V21+'Efetivos Docência'!V29*Carreiras!V30+'Efetivos Docência'!V38*Carreiras!V39+'Efetivos Docência'!V47*Carreiras!V48+'Efetivos Docência'!V56*Carreiras!V57+'Efetivos Docência'!V65*Carreiras!V66+'Efetivos Docência'!V74*Carreiras!V75+'Efetivos Docência'!V83*Carreiras!V84+'Efetivos Docência'!V92*Carreiras!V93</f>
        <v>0</v>
      </c>
      <c r="W102" s="69">
        <f>W11*Carreiras!W12+'Efetivos Docência'!W20*Carreiras!W21+'Efetivos Docência'!W29*Carreiras!W30+'Efetivos Docência'!W38*Carreiras!W39+'Efetivos Docência'!W47*Carreiras!W48+'Efetivos Docência'!W56*Carreiras!W57+'Efetivos Docência'!W65*Carreiras!W66+'Efetivos Docência'!W74*Carreiras!W75+'Efetivos Docência'!W83*Carreiras!W84+'Efetivos Docência'!W92*Carreiras!W93</f>
        <v>0</v>
      </c>
      <c r="X102" s="69">
        <f>X11*Carreiras!X12+'Efetivos Docência'!X20*Carreiras!X21+'Efetivos Docência'!X29*Carreiras!X30+'Efetivos Docência'!X38*Carreiras!X39+'Efetivos Docência'!X47*Carreiras!X48+'Efetivos Docência'!X56*Carreiras!X57+'Efetivos Docência'!X65*Carreiras!X66+'Efetivos Docência'!X74*Carreiras!X75+'Efetivos Docência'!X83*Carreiras!X84+'Efetivos Docência'!X92*Carreiras!X93</f>
        <v>0</v>
      </c>
      <c r="Y102" s="69">
        <f>Y11*Carreiras!Y12+'Efetivos Docência'!Y20*Carreiras!Y21+'Efetivos Docência'!Y29*Carreiras!Y30+'Efetivos Docência'!Y38*Carreiras!Y39+'Efetivos Docência'!Y47*Carreiras!Y48+'Efetivos Docência'!Y56*Carreiras!Y57+'Efetivos Docência'!Y65*Carreiras!Y66+'Efetivos Docência'!Y74*Carreiras!Y75+'Efetivos Docência'!Y83*Carreiras!Y84+'Efetivos Docência'!Y92*Carreiras!Y93</f>
        <v>0</v>
      </c>
      <c r="Z102" s="69">
        <f>Z11*Carreiras!Z12+'Efetivos Docência'!Z20*Carreiras!Z21+'Efetivos Docência'!Z29*Carreiras!Z30+'Efetivos Docência'!Z38*Carreiras!Z39+'Efetivos Docência'!Z47*Carreiras!Z48+'Efetivos Docência'!Z56*Carreiras!Z57+'Efetivos Docência'!Z65*Carreiras!Z66+'Efetivos Docência'!Z74*Carreiras!Z75+'Efetivos Docência'!Z83*Carreiras!Z84+'Efetivos Docência'!Z92*Carreiras!Z93</f>
        <v>0</v>
      </c>
      <c r="AA102" s="69">
        <f>AA11*Carreiras!AA12+'Efetivos Docência'!AA20*Carreiras!AA21+'Efetivos Docência'!AA29*Carreiras!AA30+'Efetivos Docência'!AA38*Carreiras!AA39+'Efetivos Docência'!AA47*Carreiras!AA48+'Efetivos Docência'!AA56*Carreiras!AA57+'Efetivos Docência'!AA65*Carreiras!AA66+'Efetivos Docência'!AA74*Carreiras!AA75+'Efetivos Docência'!AA83*Carreiras!AA84+'Efetivos Docência'!AA92*Carreiras!AA93</f>
        <v>0</v>
      </c>
      <c r="AB102" s="69">
        <f>AB11*Carreiras!AB12+'Efetivos Docência'!AB20*Carreiras!AB21+'Efetivos Docência'!AB29*Carreiras!AB30+'Efetivos Docência'!AB38*Carreiras!AB39+'Efetivos Docência'!AB47*Carreiras!AB48+'Efetivos Docência'!AB56*Carreiras!AB57+'Efetivos Docência'!AB65*Carreiras!AB66+'Efetivos Docência'!AB74*Carreiras!AB75+'Efetivos Docência'!AB83*Carreiras!AB84+'Efetivos Docência'!AB92*Carreiras!AB93</f>
        <v>0</v>
      </c>
      <c r="AC102" s="69">
        <f>AC11*Carreiras!AC12+'Efetivos Docência'!AC20*Carreiras!AC21+'Efetivos Docência'!AC29*Carreiras!AC30+'Efetivos Docência'!AC38*Carreiras!AC39+'Efetivos Docência'!AC47*Carreiras!AC48+'Efetivos Docência'!AC56*Carreiras!AC57+'Efetivos Docência'!AC65*Carreiras!AC66+'Efetivos Docência'!AC74*Carreiras!AC75+'Efetivos Docência'!AC83*Carreiras!AC84+'Efetivos Docência'!AC92*Carreiras!AC93</f>
        <v>0</v>
      </c>
      <c r="AD102" s="69">
        <f>AD11*Carreiras!AD12+'Efetivos Docência'!AD20*Carreiras!AD21+'Efetivos Docência'!AD29*Carreiras!AD30+'Efetivos Docência'!AD38*Carreiras!AD39+'Efetivos Docência'!AD47*Carreiras!AD48+'Efetivos Docência'!AD56*Carreiras!AD57+'Efetivos Docência'!AD65*Carreiras!AD66+'Efetivos Docência'!AD74*Carreiras!AD75+'Efetivos Docência'!AD83*Carreiras!AD84+'Efetivos Docência'!AD92*Carreiras!AD93</f>
        <v>0</v>
      </c>
      <c r="AE102" s="69">
        <f>AE11*Carreiras!AE12+'Efetivos Docência'!AE20*Carreiras!AE21+'Efetivos Docência'!AE29*Carreiras!AE30+'Efetivos Docência'!AE38*Carreiras!AE39+'Efetivos Docência'!AE47*Carreiras!AE48+'Efetivos Docência'!AE56*Carreiras!AE57+'Efetivos Docência'!AE65*Carreiras!AE66+'Efetivos Docência'!AE74*Carreiras!AE75+'Efetivos Docência'!AE83*Carreiras!AE84+'Efetivos Docência'!AE92*Carreiras!AE93</f>
        <v>0</v>
      </c>
      <c r="AF102" s="69">
        <f>AF11*Carreiras!AF12+'Efetivos Docência'!AF20*Carreiras!AF21+'Efetivos Docência'!AF29*Carreiras!AF30+'Efetivos Docência'!AF38*Carreiras!AF39+'Efetivos Docência'!AF47*Carreiras!AF48+'Efetivos Docência'!AF56*Carreiras!AF57+'Efetivos Docência'!AF65*Carreiras!AF66+'Efetivos Docência'!AF74*Carreiras!AF75+'Efetivos Docência'!AF83*Carreiras!AF84+'Efetivos Docência'!AF92*Carreiras!AF93</f>
        <v>0</v>
      </c>
      <c r="AG102" s="69">
        <f>AG11*Carreiras!AG12+'Efetivos Docência'!AG20*Carreiras!AG21+'Efetivos Docência'!AG29*Carreiras!AG30+'Efetivos Docência'!AG38*Carreiras!AG39+'Efetivos Docência'!AG47*Carreiras!AG48+'Efetivos Docência'!AG56*Carreiras!AG57+'Efetivos Docência'!AG65*Carreiras!AG66+'Efetivos Docência'!AG74*Carreiras!AG75+'Efetivos Docência'!AG83*Carreiras!AG84+'Efetivos Docência'!AG92*Carreiras!AG93</f>
        <v>0</v>
      </c>
      <c r="AH102" s="69">
        <f>AH11*Carreiras!AH12+'Efetivos Docência'!AH20*Carreiras!AH21+'Efetivos Docência'!AH29*Carreiras!AH30+'Efetivos Docência'!AH38*Carreiras!AH39+'Efetivos Docência'!AH47*Carreiras!AH48+'Efetivos Docência'!AH56*Carreiras!AH57+'Efetivos Docência'!AH65*Carreiras!AH66+'Efetivos Docência'!AH74*Carreiras!AH75+'Efetivos Docência'!AH83*Carreiras!AH84+'Efetivos Docência'!AH92*Carreiras!AH93</f>
        <v>0</v>
      </c>
      <c r="AI102" s="69">
        <f>AI11*Carreiras!AI12+'Efetivos Docência'!AI20*Carreiras!AI21+'Efetivos Docência'!AI29*Carreiras!AI30+'Efetivos Docência'!AI38*Carreiras!AI39+'Efetivos Docência'!AI47*Carreiras!AI48+'Efetivos Docência'!AI56*Carreiras!AI57+'Efetivos Docência'!AI65*Carreiras!AI66+'Efetivos Docência'!AI74*Carreiras!AI75+'Efetivos Docência'!AI83*Carreiras!AI84+'Efetivos Docência'!AI92*Carreiras!AI93</f>
        <v>0</v>
      </c>
      <c r="AJ102" s="69">
        <f>AJ11*Carreiras!AJ12+'Efetivos Docência'!AJ20*Carreiras!AJ21+'Efetivos Docência'!AJ29*Carreiras!AJ30+'Efetivos Docência'!AJ38*Carreiras!AJ39+'Efetivos Docência'!AJ47*Carreiras!AJ48+'Efetivos Docência'!AJ56*Carreiras!AJ57+'Efetivos Docência'!AJ65*Carreiras!AJ66+'Efetivos Docência'!AJ74*Carreiras!AJ75+'Efetivos Docência'!AJ83*Carreiras!AJ84+'Efetivos Docência'!AJ92*Carreiras!AJ93</f>
        <v>0</v>
      </c>
      <c r="AK102" s="69">
        <f>AK11*Carreiras!AK12+'Efetivos Docência'!AK20*Carreiras!AK21+'Efetivos Docência'!AK29*Carreiras!AK30+'Efetivos Docência'!AK38*Carreiras!AK39+'Efetivos Docência'!AK47*Carreiras!AK48+'Efetivos Docência'!AK56*Carreiras!AK57+'Efetivos Docência'!AK65*Carreiras!AK66+'Efetivos Docência'!AK74*Carreiras!AK75+'Efetivos Docência'!AK83*Carreiras!AK84+'Efetivos Docência'!AK92*Carreiras!AK93</f>
        <v>0</v>
      </c>
      <c r="AL102" s="69">
        <f>AL11*Carreiras!AL12+'Efetivos Docência'!AL20*Carreiras!AL21+'Efetivos Docência'!AL29*Carreiras!AL30+'Efetivos Docência'!AL38*Carreiras!AL39+'Efetivos Docência'!AL47*Carreiras!AL48+'Efetivos Docência'!AL56*Carreiras!AL57+'Efetivos Docência'!AL65*Carreiras!AL66+'Efetivos Docência'!AL74*Carreiras!AL75+'Efetivos Docência'!AL83*Carreiras!AL84+'Efetivos Docência'!AL92*Carreiras!AL93</f>
        <v>0</v>
      </c>
      <c r="AM102" s="69">
        <f>AM11*Carreiras!AM12+'Efetivos Docência'!AM20*Carreiras!AM21+'Efetivos Docência'!AM29*Carreiras!AM30+'Efetivos Docência'!AM38*Carreiras!AM39+'Efetivos Docência'!AM47*Carreiras!AM48+'Efetivos Docência'!AM56*Carreiras!AM57+'Efetivos Docência'!AM65*Carreiras!AM66+'Efetivos Docência'!AM74*Carreiras!AM75+'Efetivos Docência'!AM83*Carreiras!AM84+'Efetivos Docência'!AM92*Carreiras!AM93</f>
        <v>0</v>
      </c>
      <c r="AN102" s="69">
        <f>AN11*Carreiras!AN12+'Efetivos Docência'!AN20*Carreiras!AN21+'Efetivos Docência'!AN29*Carreiras!AN30+'Efetivos Docência'!AN38*Carreiras!AN39+'Efetivos Docência'!AN47*Carreiras!AN48+'Efetivos Docência'!AN56*Carreiras!AN57+'Efetivos Docência'!AN65*Carreiras!AN66+'Efetivos Docência'!AN74*Carreiras!AN75+'Efetivos Docência'!AN83*Carreiras!AN84+'Efetivos Docência'!AN92*Carreiras!AN93</f>
        <v>0</v>
      </c>
      <c r="AO102" s="69">
        <f>AO11*Carreiras!AO12+'Efetivos Docência'!AO20*Carreiras!AO21+'Efetivos Docência'!AO29*Carreiras!AO30+'Efetivos Docência'!AO38*Carreiras!AO39+'Efetivos Docência'!AO47*Carreiras!AO48+'Efetivos Docência'!AO56*Carreiras!AO57+'Efetivos Docência'!AO65*Carreiras!AO66+'Efetivos Docência'!AO74*Carreiras!AO75+'Efetivos Docência'!AO83*Carreiras!AO84+'Efetivos Docência'!AO92*Carreiras!AO93</f>
        <v>0</v>
      </c>
      <c r="AP102" s="69">
        <f>AP11*Carreiras!AP12+'Efetivos Docência'!AP20*Carreiras!AP21+'Efetivos Docência'!AP29*Carreiras!AP30+'Efetivos Docência'!AP38*Carreiras!AP39+'Efetivos Docência'!AP47*Carreiras!AP48+'Efetivos Docência'!AP56*Carreiras!AP57+'Efetivos Docência'!AP65*Carreiras!AP66+'Efetivos Docência'!AP74*Carreiras!AP75+'Efetivos Docência'!AP83*Carreiras!AP84+'Efetivos Docência'!AP92*Carreiras!AP93</f>
        <v>0</v>
      </c>
    </row>
    <row r="103" spans="2:42" x14ac:dyDescent="0.25">
      <c r="B103" s="87" t="str">
        <f>IF(qtd_niveis&gt;6,"VII","")</f>
        <v/>
      </c>
      <c r="C103" s="69">
        <f>C12*Carreiras!C13+'Efetivos Docência'!C21*Carreiras!C22+'Efetivos Docência'!C30*Carreiras!C31+'Efetivos Docência'!C39*Carreiras!C40+'Efetivos Docência'!C48*Carreiras!C49+'Efetivos Docência'!C57*Carreiras!C58+'Efetivos Docência'!C66*Carreiras!C67+'Efetivos Docência'!C75*Carreiras!C76+'Efetivos Docência'!C84*Carreiras!C85+'Efetivos Docência'!C93*Carreiras!C94</f>
        <v>0</v>
      </c>
      <c r="D103" s="69">
        <f>D12*Carreiras!D13+'Efetivos Docência'!D21*Carreiras!D22+'Efetivos Docência'!D30*Carreiras!D31+'Efetivos Docência'!D39*Carreiras!D40+'Efetivos Docência'!D48*Carreiras!D49+'Efetivos Docência'!D57*Carreiras!D58+'Efetivos Docência'!D66*Carreiras!D67+'Efetivos Docência'!D75*Carreiras!D76+'Efetivos Docência'!D84*Carreiras!D85+'Efetivos Docência'!D93*Carreiras!D94</f>
        <v>0</v>
      </c>
      <c r="E103" s="69">
        <f>E12*Carreiras!E13+'Efetivos Docência'!E21*Carreiras!E22+'Efetivos Docência'!E30*Carreiras!E31+'Efetivos Docência'!E39*Carreiras!E40+'Efetivos Docência'!E48*Carreiras!E49+'Efetivos Docência'!E57*Carreiras!E58+'Efetivos Docência'!E66*Carreiras!E67+'Efetivos Docência'!E75*Carreiras!E76+'Efetivos Docência'!E84*Carreiras!E85+'Efetivos Docência'!E93*Carreiras!E94</f>
        <v>0</v>
      </c>
      <c r="F103" s="69">
        <f>F12*Carreiras!F13+'Efetivos Docência'!F21*Carreiras!F22+'Efetivos Docência'!F30*Carreiras!F31+'Efetivos Docência'!F39*Carreiras!F40+'Efetivos Docência'!F48*Carreiras!F49+'Efetivos Docência'!F57*Carreiras!F58+'Efetivos Docência'!F66*Carreiras!F67+'Efetivos Docência'!F75*Carreiras!F76+'Efetivos Docência'!F84*Carreiras!F85+'Efetivos Docência'!F93*Carreiras!F94</f>
        <v>0</v>
      </c>
      <c r="G103" s="69">
        <f>G12*Carreiras!G13+'Efetivos Docência'!G21*Carreiras!G22+'Efetivos Docência'!G30*Carreiras!G31+'Efetivos Docência'!G39*Carreiras!G40+'Efetivos Docência'!G48*Carreiras!G49+'Efetivos Docência'!G57*Carreiras!G58+'Efetivos Docência'!G66*Carreiras!G67+'Efetivos Docência'!G75*Carreiras!G76+'Efetivos Docência'!G84*Carreiras!G85+'Efetivos Docência'!G93*Carreiras!G94</f>
        <v>0</v>
      </c>
      <c r="H103" s="69">
        <f>H12*Carreiras!H13+'Efetivos Docência'!H21*Carreiras!H22+'Efetivos Docência'!H30*Carreiras!H31+'Efetivos Docência'!H39*Carreiras!H40+'Efetivos Docência'!H48*Carreiras!H49+'Efetivos Docência'!H57*Carreiras!H58+'Efetivos Docência'!H66*Carreiras!H67+'Efetivos Docência'!H75*Carreiras!H76+'Efetivos Docência'!H84*Carreiras!H85+'Efetivos Docência'!H93*Carreiras!H94</f>
        <v>0</v>
      </c>
      <c r="I103" s="69">
        <f>I12*Carreiras!I13+'Efetivos Docência'!I21*Carreiras!I22+'Efetivos Docência'!I30*Carreiras!I31+'Efetivos Docência'!I39*Carreiras!I40+'Efetivos Docência'!I48*Carreiras!I49+'Efetivos Docência'!I57*Carreiras!I58+'Efetivos Docência'!I66*Carreiras!I67+'Efetivos Docência'!I75*Carreiras!I76+'Efetivos Docência'!I84*Carreiras!I85+'Efetivos Docência'!I93*Carreiras!I94</f>
        <v>0</v>
      </c>
      <c r="J103" s="69">
        <f>J12*Carreiras!J13+'Efetivos Docência'!J21*Carreiras!J22+'Efetivos Docência'!J30*Carreiras!J31+'Efetivos Docência'!J39*Carreiras!J40+'Efetivos Docência'!J48*Carreiras!J49+'Efetivos Docência'!J57*Carreiras!J58+'Efetivos Docência'!J66*Carreiras!J67+'Efetivos Docência'!J75*Carreiras!J76+'Efetivos Docência'!J84*Carreiras!J85+'Efetivos Docência'!J93*Carreiras!J94</f>
        <v>0</v>
      </c>
      <c r="K103" s="69">
        <f>K12*Carreiras!K13+'Efetivos Docência'!K21*Carreiras!K22+'Efetivos Docência'!K30*Carreiras!K31+'Efetivos Docência'!K39*Carreiras!K40+'Efetivos Docência'!K48*Carreiras!K49+'Efetivos Docência'!K57*Carreiras!K58+'Efetivos Docência'!K66*Carreiras!K67+'Efetivos Docência'!K75*Carreiras!K76+'Efetivos Docência'!K84*Carreiras!K85+'Efetivos Docência'!K93*Carreiras!K94</f>
        <v>0</v>
      </c>
      <c r="L103" s="69">
        <f>L12*Carreiras!L13+'Efetivos Docência'!L21*Carreiras!L22+'Efetivos Docência'!L30*Carreiras!L31+'Efetivos Docência'!L39*Carreiras!L40+'Efetivos Docência'!L48*Carreiras!L49+'Efetivos Docência'!L57*Carreiras!L58+'Efetivos Docência'!L66*Carreiras!L67+'Efetivos Docência'!L75*Carreiras!L76+'Efetivos Docência'!L84*Carreiras!L85+'Efetivos Docência'!L93*Carreiras!L94</f>
        <v>0</v>
      </c>
      <c r="M103" s="69">
        <f>M12*Carreiras!M13+'Efetivos Docência'!M21*Carreiras!M22+'Efetivos Docência'!M30*Carreiras!M31+'Efetivos Docência'!M39*Carreiras!M40+'Efetivos Docência'!M48*Carreiras!M49+'Efetivos Docência'!M57*Carreiras!M58+'Efetivos Docência'!M66*Carreiras!M67+'Efetivos Docência'!M75*Carreiras!M76+'Efetivos Docência'!M84*Carreiras!M85+'Efetivos Docência'!M93*Carreiras!M94</f>
        <v>0</v>
      </c>
      <c r="N103" s="69">
        <f>N12*Carreiras!N13+'Efetivos Docência'!N21*Carreiras!N22+'Efetivos Docência'!N30*Carreiras!N31+'Efetivos Docência'!N39*Carreiras!N40+'Efetivos Docência'!N48*Carreiras!N49+'Efetivos Docência'!N57*Carreiras!N58+'Efetivos Docência'!N66*Carreiras!N67+'Efetivos Docência'!N75*Carreiras!N76+'Efetivos Docência'!N84*Carreiras!N85+'Efetivos Docência'!N93*Carreiras!N94</f>
        <v>0</v>
      </c>
      <c r="O103" s="69">
        <f>O12*Carreiras!O13+'Efetivos Docência'!O21*Carreiras!O22+'Efetivos Docência'!O30*Carreiras!O31+'Efetivos Docência'!O39*Carreiras!O40+'Efetivos Docência'!O48*Carreiras!O49+'Efetivos Docência'!O57*Carreiras!O58+'Efetivos Docência'!O66*Carreiras!O67+'Efetivos Docência'!O75*Carreiras!O76+'Efetivos Docência'!O84*Carreiras!O85+'Efetivos Docência'!O93*Carreiras!O94</f>
        <v>0</v>
      </c>
      <c r="P103" s="69">
        <f>P12*Carreiras!P13+'Efetivos Docência'!P21*Carreiras!P22+'Efetivos Docência'!P30*Carreiras!P31+'Efetivos Docência'!P39*Carreiras!P40+'Efetivos Docência'!P48*Carreiras!P49+'Efetivos Docência'!P57*Carreiras!P58+'Efetivos Docência'!P66*Carreiras!P67+'Efetivos Docência'!P75*Carreiras!P76+'Efetivos Docência'!P84*Carreiras!P85+'Efetivos Docência'!P93*Carreiras!P94</f>
        <v>0</v>
      </c>
      <c r="Q103" s="69">
        <f>Q12*Carreiras!Q13+'Efetivos Docência'!Q21*Carreiras!Q22+'Efetivos Docência'!Q30*Carreiras!Q31+'Efetivos Docência'!Q39*Carreiras!Q40+'Efetivos Docência'!Q48*Carreiras!Q49+'Efetivos Docência'!Q57*Carreiras!Q58+'Efetivos Docência'!Q66*Carreiras!Q67+'Efetivos Docência'!Q75*Carreiras!Q76+'Efetivos Docência'!Q84*Carreiras!Q85+'Efetivos Docência'!Q93*Carreiras!Q94</f>
        <v>0</v>
      </c>
      <c r="R103" s="69">
        <f>R12*Carreiras!R13+'Efetivos Docência'!R21*Carreiras!R22+'Efetivos Docência'!R30*Carreiras!R31+'Efetivos Docência'!R39*Carreiras!R40+'Efetivos Docência'!R48*Carreiras!R49+'Efetivos Docência'!R57*Carreiras!R58+'Efetivos Docência'!R66*Carreiras!R67+'Efetivos Docência'!R75*Carreiras!R76+'Efetivos Docência'!R84*Carreiras!R85+'Efetivos Docência'!R93*Carreiras!R94</f>
        <v>0</v>
      </c>
      <c r="S103" s="69">
        <f>S12*Carreiras!S13+'Efetivos Docência'!S21*Carreiras!S22+'Efetivos Docência'!S30*Carreiras!S31+'Efetivos Docência'!S39*Carreiras!S40+'Efetivos Docência'!S48*Carreiras!S49+'Efetivos Docência'!S57*Carreiras!S58+'Efetivos Docência'!S66*Carreiras!S67+'Efetivos Docência'!S75*Carreiras!S76+'Efetivos Docência'!S84*Carreiras!S85+'Efetivos Docência'!S93*Carreiras!S94</f>
        <v>0</v>
      </c>
      <c r="T103" s="69">
        <f>T12*Carreiras!T13+'Efetivos Docência'!T21*Carreiras!T22+'Efetivos Docência'!T30*Carreiras!T31+'Efetivos Docência'!T39*Carreiras!T40+'Efetivos Docência'!T48*Carreiras!T49+'Efetivos Docência'!T57*Carreiras!T58+'Efetivos Docência'!T66*Carreiras!T67+'Efetivos Docência'!T75*Carreiras!T76+'Efetivos Docência'!T84*Carreiras!T85+'Efetivos Docência'!T93*Carreiras!T94</f>
        <v>0</v>
      </c>
      <c r="U103" s="69">
        <f>U12*Carreiras!U13+'Efetivos Docência'!U21*Carreiras!U22+'Efetivos Docência'!U30*Carreiras!U31+'Efetivos Docência'!U39*Carreiras!U40+'Efetivos Docência'!U48*Carreiras!U49+'Efetivos Docência'!U57*Carreiras!U58+'Efetivos Docência'!U66*Carreiras!U67+'Efetivos Docência'!U75*Carreiras!U76+'Efetivos Docência'!U84*Carreiras!U85+'Efetivos Docência'!U93*Carreiras!U94</f>
        <v>0</v>
      </c>
      <c r="V103" s="69">
        <f>V12*Carreiras!V13+'Efetivos Docência'!V21*Carreiras!V22+'Efetivos Docência'!V30*Carreiras!V31+'Efetivos Docência'!V39*Carreiras!V40+'Efetivos Docência'!V48*Carreiras!V49+'Efetivos Docência'!V57*Carreiras!V58+'Efetivos Docência'!V66*Carreiras!V67+'Efetivos Docência'!V75*Carreiras!V76+'Efetivos Docência'!V84*Carreiras!V85+'Efetivos Docência'!V93*Carreiras!V94</f>
        <v>0</v>
      </c>
      <c r="W103" s="69">
        <f>W12*Carreiras!W13+'Efetivos Docência'!W21*Carreiras!W22+'Efetivos Docência'!W30*Carreiras!W31+'Efetivos Docência'!W39*Carreiras!W40+'Efetivos Docência'!W48*Carreiras!W49+'Efetivos Docência'!W57*Carreiras!W58+'Efetivos Docência'!W66*Carreiras!W67+'Efetivos Docência'!W75*Carreiras!W76+'Efetivos Docência'!W84*Carreiras!W85+'Efetivos Docência'!W93*Carreiras!W94</f>
        <v>0</v>
      </c>
      <c r="X103" s="69">
        <f>X12*Carreiras!X13+'Efetivos Docência'!X21*Carreiras!X22+'Efetivos Docência'!X30*Carreiras!X31+'Efetivos Docência'!X39*Carreiras!X40+'Efetivos Docência'!X48*Carreiras!X49+'Efetivos Docência'!X57*Carreiras!X58+'Efetivos Docência'!X66*Carreiras!X67+'Efetivos Docência'!X75*Carreiras!X76+'Efetivos Docência'!X84*Carreiras!X85+'Efetivos Docência'!X93*Carreiras!X94</f>
        <v>0</v>
      </c>
      <c r="Y103" s="69">
        <f>Y12*Carreiras!Y13+'Efetivos Docência'!Y21*Carreiras!Y22+'Efetivos Docência'!Y30*Carreiras!Y31+'Efetivos Docência'!Y39*Carreiras!Y40+'Efetivos Docência'!Y48*Carreiras!Y49+'Efetivos Docência'!Y57*Carreiras!Y58+'Efetivos Docência'!Y66*Carreiras!Y67+'Efetivos Docência'!Y75*Carreiras!Y76+'Efetivos Docência'!Y84*Carreiras!Y85+'Efetivos Docência'!Y93*Carreiras!Y94</f>
        <v>0</v>
      </c>
      <c r="Z103" s="69">
        <f>Z12*Carreiras!Z13+'Efetivos Docência'!Z21*Carreiras!Z22+'Efetivos Docência'!Z30*Carreiras!Z31+'Efetivos Docência'!Z39*Carreiras!Z40+'Efetivos Docência'!Z48*Carreiras!Z49+'Efetivos Docência'!Z57*Carreiras!Z58+'Efetivos Docência'!Z66*Carreiras!Z67+'Efetivos Docência'!Z75*Carreiras!Z76+'Efetivos Docência'!Z84*Carreiras!Z85+'Efetivos Docência'!Z93*Carreiras!Z94</f>
        <v>0</v>
      </c>
      <c r="AA103" s="69">
        <f>AA12*Carreiras!AA13+'Efetivos Docência'!AA21*Carreiras!AA22+'Efetivos Docência'!AA30*Carreiras!AA31+'Efetivos Docência'!AA39*Carreiras!AA40+'Efetivos Docência'!AA48*Carreiras!AA49+'Efetivos Docência'!AA57*Carreiras!AA58+'Efetivos Docência'!AA66*Carreiras!AA67+'Efetivos Docência'!AA75*Carreiras!AA76+'Efetivos Docência'!AA84*Carreiras!AA85+'Efetivos Docência'!AA93*Carreiras!AA94</f>
        <v>0</v>
      </c>
      <c r="AB103" s="69">
        <f>AB12*Carreiras!AB13+'Efetivos Docência'!AB21*Carreiras!AB22+'Efetivos Docência'!AB30*Carreiras!AB31+'Efetivos Docência'!AB39*Carreiras!AB40+'Efetivos Docência'!AB48*Carreiras!AB49+'Efetivos Docência'!AB57*Carreiras!AB58+'Efetivos Docência'!AB66*Carreiras!AB67+'Efetivos Docência'!AB75*Carreiras!AB76+'Efetivos Docência'!AB84*Carreiras!AB85+'Efetivos Docência'!AB93*Carreiras!AB94</f>
        <v>0</v>
      </c>
      <c r="AC103" s="69">
        <f>AC12*Carreiras!AC13+'Efetivos Docência'!AC21*Carreiras!AC22+'Efetivos Docência'!AC30*Carreiras!AC31+'Efetivos Docência'!AC39*Carreiras!AC40+'Efetivos Docência'!AC48*Carreiras!AC49+'Efetivos Docência'!AC57*Carreiras!AC58+'Efetivos Docência'!AC66*Carreiras!AC67+'Efetivos Docência'!AC75*Carreiras!AC76+'Efetivos Docência'!AC84*Carreiras!AC85+'Efetivos Docência'!AC93*Carreiras!AC94</f>
        <v>0</v>
      </c>
      <c r="AD103" s="69">
        <f>AD12*Carreiras!AD13+'Efetivos Docência'!AD21*Carreiras!AD22+'Efetivos Docência'!AD30*Carreiras!AD31+'Efetivos Docência'!AD39*Carreiras!AD40+'Efetivos Docência'!AD48*Carreiras!AD49+'Efetivos Docência'!AD57*Carreiras!AD58+'Efetivos Docência'!AD66*Carreiras!AD67+'Efetivos Docência'!AD75*Carreiras!AD76+'Efetivos Docência'!AD84*Carreiras!AD85+'Efetivos Docência'!AD93*Carreiras!AD94</f>
        <v>0</v>
      </c>
      <c r="AE103" s="69">
        <f>AE12*Carreiras!AE13+'Efetivos Docência'!AE21*Carreiras!AE22+'Efetivos Docência'!AE30*Carreiras!AE31+'Efetivos Docência'!AE39*Carreiras!AE40+'Efetivos Docência'!AE48*Carreiras!AE49+'Efetivos Docência'!AE57*Carreiras!AE58+'Efetivos Docência'!AE66*Carreiras!AE67+'Efetivos Docência'!AE75*Carreiras!AE76+'Efetivos Docência'!AE84*Carreiras!AE85+'Efetivos Docência'!AE93*Carreiras!AE94</f>
        <v>0</v>
      </c>
      <c r="AF103" s="69">
        <f>AF12*Carreiras!AF13+'Efetivos Docência'!AF21*Carreiras!AF22+'Efetivos Docência'!AF30*Carreiras!AF31+'Efetivos Docência'!AF39*Carreiras!AF40+'Efetivos Docência'!AF48*Carreiras!AF49+'Efetivos Docência'!AF57*Carreiras!AF58+'Efetivos Docência'!AF66*Carreiras!AF67+'Efetivos Docência'!AF75*Carreiras!AF76+'Efetivos Docência'!AF84*Carreiras!AF85+'Efetivos Docência'!AF93*Carreiras!AF94</f>
        <v>0</v>
      </c>
      <c r="AG103" s="69">
        <f>AG12*Carreiras!AG13+'Efetivos Docência'!AG21*Carreiras!AG22+'Efetivos Docência'!AG30*Carreiras!AG31+'Efetivos Docência'!AG39*Carreiras!AG40+'Efetivos Docência'!AG48*Carreiras!AG49+'Efetivos Docência'!AG57*Carreiras!AG58+'Efetivos Docência'!AG66*Carreiras!AG67+'Efetivos Docência'!AG75*Carreiras!AG76+'Efetivos Docência'!AG84*Carreiras!AG85+'Efetivos Docência'!AG93*Carreiras!AG94</f>
        <v>0</v>
      </c>
      <c r="AH103" s="69">
        <f>AH12*Carreiras!AH13+'Efetivos Docência'!AH21*Carreiras!AH22+'Efetivos Docência'!AH30*Carreiras!AH31+'Efetivos Docência'!AH39*Carreiras!AH40+'Efetivos Docência'!AH48*Carreiras!AH49+'Efetivos Docência'!AH57*Carreiras!AH58+'Efetivos Docência'!AH66*Carreiras!AH67+'Efetivos Docência'!AH75*Carreiras!AH76+'Efetivos Docência'!AH84*Carreiras!AH85+'Efetivos Docência'!AH93*Carreiras!AH94</f>
        <v>0</v>
      </c>
      <c r="AI103" s="69">
        <f>AI12*Carreiras!AI13+'Efetivos Docência'!AI21*Carreiras!AI22+'Efetivos Docência'!AI30*Carreiras!AI31+'Efetivos Docência'!AI39*Carreiras!AI40+'Efetivos Docência'!AI48*Carreiras!AI49+'Efetivos Docência'!AI57*Carreiras!AI58+'Efetivos Docência'!AI66*Carreiras!AI67+'Efetivos Docência'!AI75*Carreiras!AI76+'Efetivos Docência'!AI84*Carreiras!AI85+'Efetivos Docência'!AI93*Carreiras!AI94</f>
        <v>0</v>
      </c>
      <c r="AJ103" s="69">
        <f>AJ12*Carreiras!AJ13+'Efetivos Docência'!AJ21*Carreiras!AJ22+'Efetivos Docência'!AJ30*Carreiras!AJ31+'Efetivos Docência'!AJ39*Carreiras!AJ40+'Efetivos Docência'!AJ48*Carreiras!AJ49+'Efetivos Docência'!AJ57*Carreiras!AJ58+'Efetivos Docência'!AJ66*Carreiras!AJ67+'Efetivos Docência'!AJ75*Carreiras!AJ76+'Efetivos Docência'!AJ84*Carreiras!AJ85+'Efetivos Docência'!AJ93*Carreiras!AJ94</f>
        <v>0</v>
      </c>
      <c r="AK103" s="69">
        <f>AK12*Carreiras!AK13+'Efetivos Docência'!AK21*Carreiras!AK22+'Efetivos Docência'!AK30*Carreiras!AK31+'Efetivos Docência'!AK39*Carreiras!AK40+'Efetivos Docência'!AK48*Carreiras!AK49+'Efetivos Docência'!AK57*Carreiras!AK58+'Efetivos Docência'!AK66*Carreiras!AK67+'Efetivos Docência'!AK75*Carreiras!AK76+'Efetivos Docência'!AK84*Carreiras!AK85+'Efetivos Docência'!AK93*Carreiras!AK94</f>
        <v>0</v>
      </c>
      <c r="AL103" s="69">
        <f>AL12*Carreiras!AL13+'Efetivos Docência'!AL21*Carreiras!AL22+'Efetivos Docência'!AL30*Carreiras!AL31+'Efetivos Docência'!AL39*Carreiras!AL40+'Efetivos Docência'!AL48*Carreiras!AL49+'Efetivos Docência'!AL57*Carreiras!AL58+'Efetivos Docência'!AL66*Carreiras!AL67+'Efetivos Docência'!AL75*Carreiras!AL76+'Efetivos Docência'!AL84*Carreiras!AL85+'Efetivos Docência'!AL93*Carreiras!AL94</f>
        <v>0</v>
      </c>
      <c r="AM103" s="69">
        <f>AM12*Carreiras!AM13+'Efetivos Docência'!AM21*Carreiras!AM22+'Efetivos Docência'!AM30*Carreiras!AM31+'Efetivos Docência'!AM39*Carreiras!AM40+'Efetivos Docência'!AM48*Carreiras!AM49+'Efetivos Docência'!AM57*Carreiras!AM58+'Efetivos Docência'!AM66*Carreiras!AM67+'Efetivos Docência'!AM75*Carreiras!AM76+'Efetivos Docência'!AM84*Carreiras!AM85+'Efetivos Docência'!AM93*Carreiras!AM94</f>
        <v>0</v>
      </c>
      <c r="AN103" s="69">
        <f>AN12*Carreiras!AN13+'Efetivos Docência'!AN21*Carreiras!AN22+'Efetivos Docência'!AN30*Carreiras!AN31+'Efetivos Docência'!AN39*Carreiras!AN40+'Efetivos Docência'!AN48*Carreiras!AN49+'Efetivos Docência'!AN57*Carreiras!AN58+'Efetivos Docência'!AN66*Carreiras!AN67+'Efetivos Docência'!AN75*Carreiras!AN76+'Efetivos Docência'!AN84*Carreiras!AN85+'Efetivos Docência'!AN93*Carreiras!AN94</f>
        <v>0</v>
      </c>
      <c r="AO103" s="69">
        <f>AO12*Carreiras!AO13+'Efetivos Docência'!AO21*Carreiras!AO22+'Efetivos Docência'!AO30*Carreiras!AO31+'Efetivos Docência'!AO39*Carreiras!AO40+'Efetivos Docência'!AO48*Carreiras!AO49+'Efetivos Docência'!AO57*Carreiras!AO58+'Efetivos Docência'!AO66*Carreiras!AO67+'Efetivos Docência'!AO75*Carreiras!AO76+'Efetivos Docência'!AO84*Carreiras!AO85+'Efetivos Docência'!AO93*Carreiras!AO94</f>
        <v>0</v>
      </c>
      <c r="AP103" s="69">
        <f>AP12*Carreiras!AP13+'Efetivos Docência'!AP21*Carreiras!AP22+'Efetivos Docência'!AP30*Carreiras!AP31+'Efetivos Docência'!AP39*Carreiras!AP40+'Efetivos Docência'!AP48*Carreiras!AP49+'Efetivos Docência'!AP57*Carreiras!AP58+'Efetivos Docência'!AP66*Carreiras!AP67+'Efetivos Docência'!AP75*Carreiras!AP76+'Efetivos Docência'!AP84*Carreiras!AP85+'Efetivos Docência'!AP93*Carreiras!AP94</f>
        <v>0</v>
      </c>
    </row>
    <row r="104" spans="2:42" x14ac:dyDescent="0.25">
      <c r="B104" s="87" t="str">
        <f>IF(qtd_niveis&gt;7,"VIII","")</f>
        <v/>
      </c>
      <c r="C104" s="69">
        <f>C13*Carreiras!C14+'Efetivos Docência'!C22*Carreiras!C23+'Efetivos Docência'!C31*Carreiras!C32+'Efetivos Docência'!C40*Carreiras!C41+'Efetivos Docência'!C49*Carreiras!C50+'Efetivos Docência'!C58*Carreiras!C59+'Efetivos Docência'!C67*Carreiras!C68+'Efetivos Docência'!C76*Carreiras!C77+'Efetivos Docência'!C85*Carreiras!C86+'Efetivos Docência'!C94*Carreiras!C95</f>
        <v>0</v>
      </c>
      <c r="D104" s="69">
        <f>D13*Carreiras!D14+'Efetivos Docência'!D22*Carreiras!D23+'Efetivos Docência'!D31*Carreiras!D32+'Efetivos Docência'!D40*Carreiras!D41+'Efetivos Docência'!D49*Carreiras!D50+'Efetivos Docência'!D58*Carreiras!D59+'Efetivos Docência'!D67*Carreiras!D68+'Efetivos Docência'!D76*Carreiras!D77+'Efetivos Docência'!D85*Carreiras!D86+'Efetivos Docência'!D94*Carreiras!D95</f>
        <v>0</v>
      </c>
      <c r="E104" s="69">
        <f>E13*Carreiras!E14+'Efetivos Docência'!E22*Carreiras!E23+'Efetivos Docência'!E31*Carreiras!E32+'Efetivos Docência'!E40*Carreiras!E41+'Efetivos Docência'!E49*Carreiras!E50+'Efetivos Docência'!E58*Carreiras!E59+'Efetivos Docência'!E67*Carreiras!E68+'Efetivos Docência'!E76*Carreiras!E77+'Efetivos Docência'!E85*Carreiras!E86+'Efetivos Docência'!E94*Carreiras!E95</f>
        <v>0</v>
      </c>
      <c r="F104" s="69">
        <f>F13*Carreiras!F14+'Efetivos Docência'!F22*Carreiras!F23+'Efetivos Docência'!F31*Carreiras!F32+'Efetivos Docência'!F40*Carreiras!F41+'Efetivos Docência'!F49*Carreiras!F50+'Efetivos Docência'!F58*Carreiras!F59+'Efetivos Docência'!F67*Carreiras!F68+'Efetivos Docência'!F76*Carreiras!F77+'Efetivos Docência'!F85*Carreiras!F86+'Efetivos Docência'!F94*Carreiras!F95</f>
        <v>0</v>
      </c>
      <c r="G104" s="69">
        <f>G13*Carreiras!G14+'Efetivos Docência'!G22*Carreiras!G23+'Efetivos Docência'!G31*Carreiras!G32+'Efetivos Docência'!G40*Carreiras!G41+'Efetivos Docência'!G49*Carreiras!G50+'Efetivos Docência'!G58*Carreiras!G59+'Efetivos Docência'!G67*Carreiras!G68+'Efetivos Docência'!G76*Carreiras!G77+'Efetivos Docência'!G85*Carreiras!G86+'Efetivos Docência'!G94*Carreiras!G95</f>
        <v>0</v>
      </c>
      <c r="H104" s="69">
        <f>H13*Carreiras!H14+'Efetivos Docência'!H22*Carreiras!H23+'Efetivos Docência'!H31*Carreiras!H32+'Efetivos Docência'!H40*Carreiras!H41+'Efetivos Docência'!H49*Carreiras!H50+'Efetivos Docência'!H58*Carreiras!H59+'Efetivos Docência'!H67*Carreiras!H68+'Efetivos Docência'!H76*Carreiras!H77+'Efetivos Docência'!H85*Carreiras!H86+'Efetivos Docência'!H94*Carreiras!H95</f>
        <v>0</v>
      </c>
      <c r="I104" s="69">
        <f>I13*Carreiras!I14+'Efetivos Docência'!I22*Carreiras!I23+'Efetivos Docência'!I31*Carreiras!I32+'Efetivos Docência'!I40*Carreiras!I41+'Efetivos Docência'!I49*Carreiras!I50+'Efetivos Docência'!I58*Carreiras!I59+'Efetivos Docência'!I67*Carreiras!I68+'Efetivos Docência'!I76*Carreiras!I77+'Efetivos Docência'!I85*Carreiras!I86+'Efetivos Docência'!I94*Carreiras!I95</f>
        <v>0</v>
      </c>
      <c r="J104" s="69">
        <f>J13*Carreiras!J14+'Efetivos Docência'!J22*Carreiras!J23+'Efetivos Docência'!J31*Carreiras!J32+'Efetivos Docência'!J40*Carreiras!J41+'Efetivos Docência'!J49*Carreiras!J50+'Efetivos Docência'!J58*Carreiras!J59+'Efetivos Docência'!J67*Carreiras!J68+'Efetivos Docência'!J76*Carreiras!J77+'Efetivos Docência'!J85*Carreiras!J86+'Efetivos Docência'!J94*Carreiras!J95</f>
        <v>0</v>
      </c>
      <c r="K104" s="69">
        <f>K13*Carreiras!K14+'Efetivos Docência'!K22*Carreiras!K23+'Efetivos Docência'!K31*Carreiras!K32+'Efetivos Docência'!K40*Carreiras!K41+'Efetivos Docência'!K49*Carreiras!K50+'Efetivos Docência'!K58*Carreiras!K59+'Efetivos Docência'!K67*Carreiras!K68+'Efetivos Docência'!K76*Carreiras!K77+'Efetivos Docência'!K85*Carreiras!K86+'Efetivos Docência'!K94*Carreiras!K95</f>
        <v>0</v>
      </c>
      <c r="L104" s="69">
        <f>L13*Carreiras!L14+'Efetivos Docência'!L22*Carreiras!L23+'Efetivos Docência'!L31*Carreiras!L32+'Efetivos Docência'!L40*Carreiras!L41+'Efetivos Docência'!L49*Carreiras!L50+'Efetivos Docência'!L58*Carreiras!L59+'Efetivos Docência'!L67*Carreiras!L68+'Efetivos Docência'!L76*Carreiras!L77+'Efetivos Docência'!L85*Carreiras!L86+'Efetivos Docência'!L94*Carreiras!L95</f>
        <v>0</v>
      </c>
      <c r="M104" s="69">
        <f>M13*Carreiras!M14+'Efetivos Docência'!M22*Carreiras!M23+'Efetivos Docência'!M31*Carreiras!M32+'Efetivos Docência'!M40*Carreiras!M41+'Efetivos Docência'!M49*Carreiras!M50+'Efetivos Docência'!M58*Carreiras!M59+'Efetivos Docência'!M67*Carreiras!M68+'Efetivos Docência'!M76*Carreiras!M77+'Efetivos Docência'!M85*Carreiras!M86+'Efetivos Docência'!M94*Carreiras!M95</f>
        <v>0</v>
      </c>
      <c r="N104" s="69">
        <f>N13*Carreiras!N14+'Efetivos Docência'!N22*Carreiras!N23+'Efetivos Docência'!N31*Carreiras!N32+'Efetivos Docência'!N40*Carreiras!N41+'Efetivos Docência'!N49*Carreiras!N50+'Efetivos Docência'!N58*Carreiras!N59+'Efetivos Docência'!N67*Carreiras!N68+'Efetivos Docência'!N76*Carreiras!N77+'Efetivos Docência'!N85*Carreiras!N86+'Efetivos Docência'!N94*Carreiras!N95</f>
        <v>0</v>
      </c>
      <c r="O104" s="69">
        <f>O13*Carreiras!O14+'Efetivos Docência'!O22*Carreiras!O23+'Efetivos Docência'!O31*Carreiras!O32+'Efetivos Docência'!O40*Carreiras!O41+'Efetivos Docência'!O49*Carreiras!O50+'Efetivos Docência'!O58*Carreiras!O59+'Efetivos Docência'!O67*Carreiras!O68+'Efetivos Docência'!O76*Carreiras!O77+'Efetivos Docência'!O85*Carreiras!O86+'Efetivos Docência'!O94*Carreiras!O95</f>
        <v>0</v>
      </c>
      <c r="P104" s="69">
        <f>P13*Carreiras!P14+'Efetivos Docência'!P22*Carreiras!P23+'Efetivos Docência'!P31*Carreiras!P32+'Efetivos Docência'!P40*Carreiras!P41+'Efetivos Docência'!P49*Carreiras!P50+'Efetivos Docência'!P58*Carreiras!P59+'Efetivos Docência'!P67*Carreiras!P68+'Efetivos Docência'!P76*Carreiras!P77+'Efetivos Docência'!P85*Carreiras!P86+'Efetivos Docência'!P94*Carreiras!P95</f>
        <v>0</v>
      </c>
      <c r="Q104" s="69">
        <f>Q13*Carreiras!Q14+'Efetivos Docência'!Q22*Carreiras!Q23+'Efetivos Docência'!Q31*Carreiras!Q32+'Efetivos Docência'!Q40*Carreiras!Q41+'Efetivos Docência'!Q49*Carreiras!Q50+'Efetivos Docência'!Q58*Carreiras!Q59+'Efetivos Docência'!Q67*Carreiras!Q68+'Efetivos Docência'!Q76*Carreiras!Q77+'Efetivos Docência'!Q85*Carreiras!Q86+'Efetivos Docência'!Q94*Carreiras!Q95</f>
        <v>0</v>
      </c>
      <c r="R104" s="69">
        <f>R13*Carreiras!R14+'Efetivos Docência'!R22*Carreiras!R23+'Efetivos Docência'!R31*Carreiras!R32+'Efetivos Docência'!R40*Carreiras!R41+'Efetivos Docência'!R49*Carreiras!R50+'Efetivos Docência'!R58*Carreiras!R59+'Efetivos Docência'!R67*Carreiras!R68+'Efetivos Docência'!R76*Carreiras!R77+'Efetivos Docência'!R85*Carreiras!R86+'Efetivos Docência'!R94*Carreiras!R95</f>
        <v>0</v>
      </c>
      <c r="S104" s="69">
        <f>S13*Carreiras!S14+'Efetivos Docência'!S22*Carreiras!S23+'Efetivos Docência'!S31*Carreiras!S32+'Efetivos Docência'!S40*Carreiras!S41+'Efetivos Docência'!S49*Carreiras!S50+'Efetivos Docência'!S58*Carreiras!S59+'Efetivos Docência'!S67*Carreiras!S68+'Efetivos Docência'!S76*Carreiras!S77+'Efetivos Docência'!S85*Carreiras!S86+'Efetivos Docência'!S94*Carreiras!S95</f>
        <v>0</v>
      </c>
      <c r="T104" s="69">
        <f>T13*Carreiras!T14+'Efetivos Docência'!T22*Carreiras!T23+'Efetivos Docência'!T31*Carreiras!T32+'Efetivos Docência'!T40*Carreiras!T41+'Efetivos Docência'!T49*Carreiras!T50+'Efetivos Docência'!T58*Carreiras!T59+'Efetivos Docência'!T67*Carreiras!T68+'Efetivos Docência'!T76*Carreiras!T77+'Efetivos Docência'!T85*Carreiras!T86+'Efetivos Docência'!T94*Carreiras!T95</f>
        <v>0</v>
      </c>
      <c r="U104" s="69">
        <f>U13*Carreiras!U14+'Efetivos Docência'!U22*Carreiras!U23+'Efetivos Docência'!U31*Carreiras!U32+'Efetivos Docência'!U40*Carreiras!U41+'Efetivos Docência'!U49*Carreiras!U50+'Efetivos Docência'!U58*Carreiras!U59+'Efetivos Docência'!U67*Carreiras!U68+'Efetivos Docência'!U76*Carreiras!U77+'Efetivos Docência'!U85*Carreiras!U86+'Efetivos Docência'!U94*Carreiras!U95</f>
        <v>0</v>
      </c>
      <c r="V104" s="69">
        <f>V13*Carreiras!V14+'Efetivos Docência'!V22*Carreiras!V23+'Efetivos Docência'!V31*Carreiras!V32+'Efetivos Docência'!V40*Carreiras!V41+'Efetivos Docência'!V49*Carreiras!V50+'Efetivos Docência'!V58*Carreiras!V59+'Efetivos Docência'!V67*Carreiras!V68+'Efetivos Docência'!V76*Carreiras!V77+'Efetivos Docência'!V85*Carreiras!V86+'Efetivos Docência'!V94*Carreiras!V95</f>
        <v>0</v>
      </c>
      <c r="W104" s="69">
        <f>W13*Carreiras!W14+'Efetivos Docência'!W22*Carreiras!W23+'Efetivos Docência'!W31*Carreiras!W32+'Efetivos Docência'!W40*Carreiras!W41+'Efetivos Docência'!W49*Carreiras!W50+'Efetivos Docência'!W58*Carreiras!W59+'Efetivos Docência'!W67*Carreiras!W68+'Efetivos Docência'!W76*Carreiras!W77+'Efetivos Docência'!W85*Carreiras!W86+'Efetivos Docência'!W94*Carreiras!W95</f>
        <v>0</v>
      </c>
      <c r="X104" s="69">
        <f>X13*Carreiras!X14+'Efetivos Docência'!X22*Carreiras!X23+'Efetivos Docência'!X31*Carreiras!X32+'Efetivos Docência'!X40*Carreiras!X41+'Efetivos Docência'!X49*Carreiras!X50+'Efetivos Docência'!X58*Carreiras!X59+'Efetivos Docência'!X67*Carreiras!X68+'Efetivos Docência'!X76*Carreiras!X77+'Efetivos Docência'!X85*Carreiras!X86+'Efetivos Docência'!X94*Carreiras!X95</f>
        <v>0</v>
      </c>
      <c r="Y104" s="69">
        <f>Y13*Carreiras!Y14+'Efetivos Docência'!Y22*Carreiras!Y23+'Efetivos Docência'!Y31*Carreiras!Y32+'Efetivos Docência'!Y40*Carreiras!Y41+'Efetivos Docência'!Y49*Carreiras!Y50+'Efetivos Docência'!Y58*Carreiras!Y59+'Efetivos Docência'!Y67*Carreiras!Y68+'Efetivos Docência'!Y76*Carreiras!Y77+'Efetivos Docência'!Y85*Carreiras!Y86+'Efetivos Docência'!Y94*Carreiras!Y95</f>
        <v>0</v>
      </c>
      <c r="Z104" s="69">
        <f>Z13*Carreiras!Z14+'Efetivos Docência'!Z22*Carreiras!Z23+'Efetivos Docência'!Z31*Carreiras!Z32+'Efetivos Docência'!Z40*Carreiras!Z41+'Efetivos Docência'!Z49*Carreiras!Z50+'Efetivos Docência'!Z58*Carreiras!Z59+'Efetivos Docência'!Z67*Carreiras!Z68+'Efetivos Docência'!Z76*Carreiras!Z77+'Efetivos Docência'!Z85*Carreiras!Z86+'Efetivos Docência'!Z94*Carreiras!Z95</f>
        <v>0</v>
      </c>
      <c r="AA104" s="69">
        <f>AA13*Carreiras!AA14+'Efetivos Docência'!AA22*Carreiras!AA23+'Efetivos Docência'!AA31*Carreiras!AA32+'Efetivos Docência'!AA40*Carreiras!AA41+'Efetivos Docência'!AA49*Carreiras!AA50+'Efetivos Docência'!AA58*Carreiras!AA59+'Efetivos Docência'!AA67*Carreiras!AA68+'Efetivos Docência'!AA76*Carreiras!AA77+'Efetivos Docência'!AA85*Carreiras!AA86+'Efetivos Docência'!AA94*Carreiras!AA95</f>
        <v>0</v>
      </c>
      <c r="AB104" s="69">
        <f>AB13*Carreiras!AB14+'Efetivos Docência'!AB22*Carreiras!AB23+'Efetivos Docência'!AB31*Carreiras!AB32+'Efetivos Docência'!AB40*Carreiras!AB41+'Efetivos Docência'!AB49*Carreiras!AB50+'Efetivos Docência'!AB58*Carreiras!AB59+'Efetivos Docência'!AB67*Carreiras!AB68+'Efetivos Docência'!AB76*Carreiras!AB77+'Efetivos Docência'!AB85*Carreiras!AB86+'Efetivos Docência'!AB94*Carreiras!AB95</f>
        <v>0</v>
      </c>
      <c r="AC104" s="69">
        <f>AC13*Carreiras!AC14+'Efetivos Docência'!AC22*Carreiras!AC23+'Efetivos Docência'!AC31*Carreiras!AC32+'Efetivos Docência'!AC40*Carreiras!AC41+'Efetivos Docência'!AC49*Carreiras!AC50+'Efetivos Docência'!AC58*Carreiras!AC59+'Efetivos Docência'!AC67*Carreiras!AC68+'Efetivos Docência'!AC76*Carreiras!AC77+'Efetivos Docência'!AC85*Carreiras!AC86+'Efetivos Docência'!AC94*Carreiras!AC95</f>
        <v>0</v>
      </c>
      <c r="AD104" s="69">
        <f>AD13*Carreiras!AD14+'Efetivos Docência'!AD22*Carreiras!AD23+'Efetivos Docência'!AD31*Carreiras!AD32+'Efetivos Docência'!AD40*Carreiras!AD41+'Efetivos Docência'!AD49*Carreiras!AD50+'Efetivos Docência'!AD58*Carreiras!AD59+'Efetivos Docência'!AD67*Carreiras!AD68+'Efetivos Docência'!AD76*Carreiras!AD77+'Efetivos Docência'!AD85*Carreiras!AD86+'Efetivos Docência'!AD94*Carreiras!AD95</f>
        <v>0</v>
      </c>
      <c r="AE104" s="69">
        <f>AE13*Carreiras!AE14+'Efetivos Docência'!AE22*Carreiras!AE23+'Efetivos Docência'!AE31*Carreiras!AE32+'Efetivos Docência'!AE40*Carreiras!AE41+'Efetivos Docência'!AE49*Carreiras!AE50+'Efetivos Docência'!AE58*Carreiras!AE59+'Efetivos Docência'!AE67*Carreiras!AE68+'Efetivos Docência'!AE76*Carreiras!AE77+'Efetivos Docência'!AE85*Carreiras!AE86+'Efetivos Docência'!AE94*Carreiras!AE95</f>
        <v>0</v>
      </c>
      <c r="AF104" s="69">
        <f>AF13*Carreiras!AF14+'Efetivos Docência'!AF22*Carreiras!AF23+'Efetivos Docência'!AF31*Carreiras!AF32+'Efetivos Docência'!AF40*Carreiras!AF41+'Efetivos Docência'!AF49*Carreiras!AF50+'Efetivos Docência'!AF58*Carreiras!AF59+'Efetivos Docência'!AF67*Carreiras!AF68+'Efetivos Docência'!AF76*Carreiras!AF77+'Efetivos Docência'!AF85*Carreiras!AF86+'Efetivos Docência'!AF94*Carreiras!AF95</f>
        <v>0</v>
      </c>
      <c r="AG104" s="69">
        <f>AG13*Carreiras!AG14+'Efetivos Docência'!AG22*Carreiras!AG23+'Efetivos Docência'!AG31*Carreiras!AG32+'Efetivos Docência'!AG40*Carreiras!AG41+'Efetivos Docência'!AG49*Carreiras!AG50+'Efetivos Docência'!AG58*Carreiras!AG59+'Efetivos Docência'!AG67*Carreiras!AG68+'Efetivos Docência'!AG76*Carreiras!AG77+'Efetivos Docência'!AG85*Carreiras!AG86+'Efetivos Docência'!AG94*Carreiras!AG95</f>
        <v>0</v>
      </c>
      <c r="AH104" s="69">
        <f>AH13*Carreiras!AH14+'Efetivos Docência'!AH22*Carreiras!AH23+'Efetivos Docência'!AH31*Carreiras!AH32+'Efetivos Docência'!AH40*Carreiras!AH41+'Efetivos Docência'!AH49*Carreiras!AH50+'Efetivos Docência'!AH58*Carreiras!AH59+'Efetivos Docência'!AH67*Carreiras!AH68+'Efetivos Docência'!AH76*Carreiras!AH77+'Efetivos Docência'!AH85*Carreiras!AH86+'Efetivos Docência'!AH94*Carreiras!AH95</f>
        <v>0</v>
      </c>
      <c r="AI104" s="69">
        <f>AI13*Carreiras!AI14+'Efetivos Docência'!AI22*Carreiras!AI23+'Efetivos Docência'!AI31*Carreiras!AI32+'Efetivos Docência'!AI40*Carreiras!AI41+'Efetivos Docência'!AI49*Carreiras!AI50+'Efetivos Docência'!AI58*Carreiras!AI59+'Efetivos Docência'!AI67*Carreiras!AI68+'Efetivos Docência'!AI76*Carreiras!AI77+'Efetivos Docência'!AI85*Carreiras!AI86+'Efetivos Docência'!AI94*Carreiras!AI95</f>
        <v>0</v>
      </c>
      <c r="AJ104" s="69">
        <f>AJ13*Carreiras!AJ14+'Efetivos Docência'!AJ22*Carreiras!AJ23+'Efetivos Docência'!AJ31*Carreiras!AJ32+'Efetivos Docência'!AJ40*Carreiras!AJ41+'Efetivos Docência'!AJ49*Carreiras!AJ50+'Efetivos Docência'!AJ58*Carreiras!AJ59+'Efetivos Docência'!AJ67*Carreiras!AJ68+'Efetivos Docência'!AJ76*Carreiras!AJ77+'Efetivos Docência'!AJ85*Carreiras!AJ86+'Efetivos Docência'!AJ94*Carreiras!AJ95</f>
        <v>0</v>
      </c>
      <c r="AK104" s="69">
        <f>AK13*Carreiras!AK14+'Efetivos Docência'!AK22*Carreiras!AK23+'Efetivos Docência'!AK31*Carreiras!AK32+'Efetivos Docência'!AK40*Carreiras!AK41+'Efetivos Docência'!AK49*Carreiras!AK50+'Efetivos Docência'!AK58*Carreiras!AK59+'Efetivos Docência'!AK67*Carreiras!AK68+'Efetivos Docência'!AK76*Carreiras!AK77+'Efetivos Docência'!AK85*Carreiras!AK86+'Efetivos Docência'!AK94*Carreiras!AK95</f>
        <v>0</v>
      </c>
      <c r="AL104" s="69">
        <f>AL13*Carreiras!AL14+'Efetivos Docência'!AL22*Carreiras!AL23+'Efetivos Docência'!AL31*Carreiras!AL32+'Efetivos Docência'!AL40*Carreiras!AL41+'Efetivos Docência'!AL49*Carreiras!AL50+'Efetivos Docência'!AL58*Carreiras!AL59+'Efetivos Docência'!AL67*Carreiras!AL68+'Efetivos Docência'!AL76*Carreiras!AL77+'Efetivos Docência'!AL85*Carreiras!AL86+'Efetivos Docência'!AL94*Carreiras!AL95</f>
        <v>0</v>
      </c>
      <c r="AM104" s="69">
        <f>AM13*Carreiras!AM14+'Efetivos Docência'!AM22*Carreiras!AM23+'Efetivos Docência'!AM31*Carreiras!AM32+'Efetivos Docência'!AM40*Carreiras!AM41+'Efetivos Docência'!AM49*Carreiras!AM50+'Efetivos Docência'!AM58*Carreiras!AM59+'Efetivos Docência'!AM67*Carreiras!AM68+'Efetivos Docência'!AM76*Carreiras!AM77+'Efetivos Docência'!AM85*Carreiras!AM86+'Efetivos Docência'!AM94*Carreiras!AM95</f>
        <v>0</v>
      </c>
      <c r="AN104" s="69">
        <f>AN13*Carreiras!AN14+'Efetivos Docência'!AN22*Carreiras!AN23+'Efetivos Docência'!AN31*Carreiras!AN32+'Efetivos Docência'!AN40*Carreiras!AN41+'Efetivos Docência'!AN49*Carreiras!AN50+'Efetivos Docência'!AN58*Carreiras!AN59+'Efetivos Docência'!AN67*Carreiras!AN68+'Efetivos Docência'!AN76*Carreiras!AN77+'Efetivos Docência'!AN85*Carreiras!AN86+'Efetivos Docência'!AN94*Carreiras!AN95</f>
        <v>0</v>
      </c>
      <c r="AO104" s="69">
        <f>AO13*Carreiras!AO14+'Efetivos Docência'!AO22*Carreiras!AO23+'Efetivos Docência'!AO31*Carreiras!AO32+'Efetivos Docência'!AO40*Carreiras!AO41+'Efetivos Docência'!AO49*Carreiras!AO50+'Efetivos Docência'!AO58*Carreiras!AO59+'Efetivos Docência'!AO67*Carreiras!AO68+'Efetivos Docência'!AO76*Carreiras!AO77+'Efetivos Docência'!AO85*Carreiras!AO86+'Efetivos Docência'!AO94*Carreiras!AO95</f>
        <v>0</v>
      </c>
      <c r="AP104" s="69">
        <f>AP13*Carreiras!AP14+'Efetivos Docência'!AP22*Carreiras!AP23+'Efetivos Docência'!AP31*Carreiras!AP32+'Efetivos Docência'!AP40*Carreiras!AP41+'Efetivos Docência'!AP49*Carreiras!AP50+'Efetivos Docência'!AP58*Carreiras!AP59+'Efetivos Docência'!AP67*Carreiras!AP68+'Efetivos Docência'!AP76*Carreiras!AP77+'Efetivos Docência'!AP85*Carreiras!AP86+'Efetivos Docência'!AP94*Carreiras!AP95</f>
        <v>0</v>
      </c>
    </row>
    <row r="105" spans="2:42" x14ac:dyDescent="0.25">
      <c r="X105" s="56"/>
      <c r="Y105" s="2"/>
    </row>
    <row r="106" spans="2:42" ht="32.25" customHeight="1" x14ac:dyDescent="0.25">
      <c r="B106" s="152" t="s">
        <v>70</v>
      </c>
      <c r="C106" s="153"/>
      <c r="D106" s="150" t="s">
        <v>28</v>
      </c>
      <c r="E106" s="151"/>
      <c r="F106" s="150" t="s">
        <v>67</v>
      </c>
      <c r="G106" s="151"/>
      <c r="X106" s="56"/>
      <c r="Y106" s="2"/>
    </row>
    <row r="107" spans="2:42" x14ac:dyDescent="0.25">
      <c r="B107" s="154">
        <f>SUM(K5,K14,K23,K32,K41,K50,K59,K68,K77,K86)</f>
        <v>0</v>
      </c>
      <c r="C107" s="155"/>
      <c r="D107" s="146">
        <f>SUM(C97:AP104)</f>
        <v>0</v>
      </c>
      <c r="E107" s="147"/>
      <c r="F107" s="148">
        <f>D107*(12+1+ferias/1)*(prev_efet/1+1)</f>
        <v>0</v>
      </c>
      <c r="G107" s="149"/>
      <c r="X107" s="56"/>
      <c r="Y107" s="2"/>
    </row>
    <row r="108" spans="2:42" x14ac:dyDescent="0.25">
      <c r="X108" s="56"/>
      <c r="Y108" s="2"/>
    </row>
    <row r="109" spans="2:42" x14ac:dyDescent="0.25">
      <c r="X109" s="6"/>
      <c r="Y109" s="2"/>
    </row>
    <row r="110" spans="2:42" x14ac:dyDescent="0.25">
      <c r="X110" s="2"/>
      <c r="Y110" s="2"/>
    </row>
    <row r="115" spans="2:2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25">
      <c r="B116" s="2"/>
      <c r="C116" s="2"/>
      <c r="D116" s="15"/>
      <c r="E116" s="15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8.75" x14ac:dyDescent="0.3">
      <c r="B117" s="5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60"/>
    </row>
    <row r="118" spans="2:23" ht="18.75" x14ac:dyDescent="0.25">
      <c r="B118" s="5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0"/>
    </row>
    <row r="119" spans="2:2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25">
      <c r="B125" s="3"/>
      <c r="C125" s="2"/>
      <c r="D125" s="6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2:2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sheetProtection algorithmName="SHA-512" hashValue="BkrmOfUhJvPIwX6tAOrIoLNX7g0kSvygtJz/jfGPIzFERfvH1Ua9gacSgicn3QfTezMLUrM5V8S9CAKZdKe4ng==" saltValue="sNX9N7digjf7uquM5O6Efg==" spinCount="100000" sheet="1" formatColumns="0" formatRows="0"/>
  <protectedRanges>
    <protectedRange sqref="C6:AP13 C15:AP22 C24:AP31 C33:AP40 C42:AP49" name="profissionais_1"/>
    <protectedRange sqref="C87:AF95 C51:AP58 C60:AP67 C69:AP76 C78:AP85 AG87:AP94" name="profissionais_2"/>
  </protectedRanges>
  <mergeCells count="33">
    <mergeCell ref="B2:V2"/>
    <mergeCell ref="W3:AF3"/>
    <mergeCell ref="B3:B4"/>
    <mergeCell ref="C3:V3"/>
    <mergeCell ref="C68:G68"/>
    <mergeCell ref="C59:G59"/>
    <mergeCell ref="L41:AP41"/>
    <mergeCell ref="L50:AP50"/>
    <mergeCell ref="AG3:AP3"/>
    <mergeCell ref="L5:AP5"/>
    <mergeCell ref="L14:AP14"/>
    <mergeCell ref="L23:AP23"/>
    <mergeCell ref="L32:AP32"/>
    <mergeCell ref="D107:E107"/>
    <mergeCell ref="F107:G107"/>
    <mergeCell ref="D106:E106"/>
    <mergeCell ref="F106:G106"/>
    <mergeCell ref="B106:C106"/>
    <mergeCell ref="B107:C107"/>
    <mergeCell ref="C96:AF96"/>
    <mergeCell ref="C77:G77"/>
    <mergeCell ref="C50:G50"/>
    <mergeCell ref="C5:G5"/>
    <mergeCell ref="C14:G14"/>
    <mergeCell ref="C86:G86"/>
    <mergeCell ref="C23:G23"/>
    <mergeCell ref="C32:G32"/>
    <mergeCell ref="C41:G41"/>
    <mergeCell ref="L59:AP59"/>
    <mergeCell ref="L68:AP68"/>
    <mergeCell ref="L77:AP77"/>
    <mergeCell ref="L86:AP86"/>
    <mergeCell ref="AG96:AP9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V103"/>
  <sheetViews>
    <sheetView zoomScale="90" zoomScaleNormal="90" workbookViewId="0">
      <pane ySplit="5" topLeftCell="A6" activePane="bottomLeft" state="frozen"/>
      <selection pane="bottomLeft" activeCell="E7" sqref="E7:E13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2.7109375" customWidth="1"/>
    <col min="14" max="14" width="17.5703125" customWidth="1"/>
    <col min="15" max="15" width="12.28515625" bestFit="1" customWidth="1"/>
  </cols>
  <sheetData>
    <row r="1" spans="2:22" x14ac:dyDescent="0.25">
      <c r="B1" s="52"/>
      <c r="C1" s="24"/>
      <c r="D1" s="24"/>
      <c r="E1" s="54"/>
      <c r="F1" s="54"/>
      <c r="G1" s="55"/>
      <c r="H1" s="55"/>
      <c r="I1" s="55"/>
      <c r="J1" s="55"/>
      <c r="K1" s="54"/>
      <c r="L1" s="54"/>
      <c r="M1" s="54"/>
      <c r="N1" s="2"/>
      <c r="O1" s="2"/>
    </row>
    <row r="2" spans="2:22" x14ac:dyDescent="0.25">
      <c r="B2" s="156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x14ac:dyDescent="0.25">
      <c r="B3" s="171" t="s">
        <v>62</v>
      </c>
      <c r="C3" s="171"/>
      <c r="D3" s="171"/>
      <c r="E3" s="79" t="s">
        <v>64</v>
      </c>
      <c r="F3" s="124"/>
      <c r="G3" s="124"/>
      <c r="H3" s="124"/>
      <c r="I3" s="124"/>
      <c r="J3" s="124"/>
      <c r="K3" s="124"/>
      <c r="L3" s="124"/>
      <c r="M3" s="124"/>
      <c r="N3" s="124"/>
    </row>
    <row r="4" spans="2:22" ht="18.75" x14ac:dyDescent="0.3">
      <c r="B4" s="130" t="s">
        <v>0</v>
      </c>
      <c r="C4" s="172" t="s">
        <v>63</v>
      </c>
      <c r="D4" s="173"/>
      <c r="E4" s="170" t="s">
        <v>99</v>
      </c>
      <c r="F4" s="170"/>
      <c r="G4" s="170"/>
      <c r="H4" s="170"/>
      <c r="I4" s="170"/>
      <c r="J4" s="170"/>
      <c r="K4" s="170"/>
      <c r="L4" s="170"/>
      <c r="M4" s="164" t="s">
        <v>71</v>
      </c>
      <c r="N4" s="166" t="s">
        <v>65</v>
      </c>
      <c r="O4" s="57"/>
      <c r="P4" s="57"/>
      <c r="Q4" s="57"/>
      <c r="R4" s="57"/>
      <c r="S4" s="57"/>
      <c r="T4" s="57"/>
      <c r="U4" s="57"/>
    </row>
    <row r="5" spans="2:22" ht="15" customHeight="1" x14ac:dyDescent="0.25">
      <c r="B5" s="130"/>
      <c r="C5" s="150" t="s">
        <v>101</v>
      </c>
      <c r="D5" s="151"/>
      <c r="E5" s="39"/>
      <c r="F5" s="39"/>
      <c r="G5" s="39"/>
      <c r="H5" s="39"/>
      <c r="I5" s="39"/>
      <c r="J5" s="39"/>
      <c r="K5" s="39"/>
      <c r="L5" s="39"/>
      <c r="M5" s="165"/>
      <c r="N5" s="166"/>
      <c r="O5" s="3"/>
      <c r="P5" s="3"/>
      <c r="Q5" s="3"/>
      <c r="R5" s="3"/>
      <c r="S5" s="3"/>
      <c r="T5" s="3"/>
      <c r="U5" s="3"/>
    </row>
    <row r="6" spans="2:22" x14ac:dyDescent="0.25">
      <c r="B6" s="157" t="s">
        <v>3</v>
      </c>
      <c r="C6" s="163"/>
      <c r="D6" s="73">
        <f>ch_1</f>
        <v>0</v>
      </c>
      <c r="E6" s="167" t="s">
        <v>61</v>
      </c>
      <c r="F6" s="168"/>
      <c r="G6" s="168"/>
      <c r="H6" s="168"/>
      <c r="I6" s="168"/>
      <c r="J6" s="168"/>
      <c r="K6" s="168"/>
      <c r="L6" s="168"/>
      <c r="M6" s="168"/>
      <c r="N6" s="169"/>
      <c r="O6" s="58"/>
      <c r="P6" s="58"/>
      <c r="Q6" s="58"/>
      <c r="R6" s="58"/>
      <c r="S6" s="58"/>
      <c r="T6" s="58"/>
      <c r="U6" s="58"/>
    </row>
    <row r="7" spans="2:22" x14ac:dyDescent="0.25">
      <c r="B7" s="68" t="str">
        <f>IF(qtd_niveis&gt;0,"I","")</f>
        <v/>
      </c>
      <c r="C7" s="69">
        <f>IF(venc_temp="Igual",Carreiras!C7,"")</f>
        <v>0</v>
      </c>
      <c r="D7" s="69"/>
      <c r="E7" s="59"/>
      <c r="F7" s="59"/>
      <c r="G7" s="59"/>
      <c r="H7" s="59"/>
      <c r="I7" s="59"/>
      <c r="J7" s="59"/>
      <c r="K7" s="59"/>
      <c r="L7" s="59"/>
      <c r="M7" s="75">
        <f>SUM(E7:L7)</f>
        <v>0</v>
      </c>
      <c r="N7" s="69">
        <f>IF(venc_temp="Igual",((C7*mes_temp1*E7)+(C7*mes_temp2*F7)+(C7*mes_temp3*G7)+(C7*mes_temp4*H7)+(C7*mes_temp5*I7)+(C7*mes_temp6*J7)+(C7*mes_temp7*K7)+(C7*mes_temp8*L7))*(prev_temp/1+1)*(ferias/1+1),((D7*mes_temp1*E7)+(D7*mes_temp2*F7)+(D7*mes_temp3*G7)+(D7*mes_temp4*H7)+(D7*mes_temp5*I7)+(D7*mes_temp6*J7)+(D7*mes_temp7*K7)+(D7*mes_temp8*L7))*(prev_temp/1+1)*(ferias/1+1))</f>
        <v>0</v>
      </c>
      <c r="O7" s="51"/>
      <c r="P7" s="51"/>
      <c r="Q7" s="51"/>
      <c r="R7" s="51"/>
      <c r="S7" s="51"/>
      <c r="T7" s="51"/>
      <c r="U7" s="51"/>
    </row>
    <row r="8" spans="2:22" x14ac:dyDescent="0.25">
      <c r="B8" s="68" t="str">
        <f>IF(qtd_niveis&gt;1,"II","")</f>
        <v/>
      </c>
      <c r="C8" s="70">
        <f>IF(venc_temp="Igual",Carreiras!C8,"")</f>
        <v>0</v>
      </c>
      <c r="D8" s="70"/>
      <c r="E8" s="74"/>
      <c r="F8" s="74"/>
      <c r="G8" s="74"/>
      <c r="H8" s="74"/>
      <c r="I8" s="74"/>
      <c r="J8" s="74"/>
      <c r="K8" s="74"/>
      <c r="L8" s="74"/>
      <c r="M8" s="76">
        <f t="shared" ref="M8:M9" si="0">SUM(E8:L8)</f>
        <v>0</v>
      </c>
      <c r="N8" s="70">
        <f t="shared" ref="N8:N9" si="1">IF(venc_temp="Igual",((C8*mes_temp1*E8)+(C8*mes_temp2*F8)+(C8*mes_temp3*G8)+(C8*mes_temp4*H8)+(C8*mes_temp5*I8)+(C8*mes_temp6*J8)+(C8*mes_temp7*K8)+(C8*mes_temp8*L8))*(prev_temp/1+1)*(ferias/1+1),((D8*mes_temp1*E8)+(D8*mes_temp2*F8)+(D8*mes_temp3*G8)+(D8*mes_temp4*H8)+(D8*mes_temp5*I8)+(D8*mes_temp6*J8)+(D8*mes_temp7*K8)+(D8*mes_temp8*L8))*(prev_temp/1+1)*(ferias/1+1))</f>
        <v>0</v>
      </c>
      <c r="O8" s="51"/>
      <c r="P8" s="51"/>
      <c r="Q8" s="51"/>
      <c r="R8" s="51"/>
      <c r="S8" s="51"/>
      <c r="T8" s="51"/>
      <c r="U8" s="51"/>
    </row>
    <row r="9" spans="2:22" x14ac:dyDescent="0.25">
      <c r="B9" s="68" t="str">
        <f>IF(qtd_niveis&gt;2,"III","")</f>
        <v/>
      </c>
      <c r="C9" s="69">
        <f>IF(venc_temp="Igual",Carreiras!C9,"")</f>
        <v>0</v>
      </c>
      <c r="D9" s="69"/>
      <c r="E9" s="59"/>
      <c r="F9" s="59"/>
      <c r="G9" s="59"/>
      <c r="H9" s="59"/>
      <c r="I9" s="59"/>
      <c r="J9" s="59"/>
      <c r="K9" s="59"/>
      <c r="L9" s="59"/>
      <c r="M9" s="75">
        <f t="shared" si="0"/>
        <v>0</v>
      </c>
      <c r="N9" s="69">
        <f t="shared" si="1"/>
        <v>0</v>
      </c>
      <c r="O9" s="51"/>
      <c r="P9" s="51"/>
      <c r="Q9" s="51"/>
      <c r="R9" s="51"/>
      <c r="S9" s="51"/>
      <c r="T9" s="51"/>
      <c r="U9" s="51"/>
    </row>
    <row r="10" spans="2:22" x14ac:dyDescent="0.25">
      <c r="B10" s="106" t="str">
        <f>IF(qtd_niveis&gt;3,"IV","")</f>
        <v/>
      </c>
      <c r="C10" s="70">
        <f>IF(venc_temp="Igual",Carreiras!C10,"")</f>
        <v>0</v>
      </c>
      <c r="D10" s="70"/>
      <c r="E10" s="74"/>
      <c r="F10" s="74"/>
      <c r="G10" s="74"/>
      <c r="H10" s="74"/>
      <c r="I10" s="74"/>
      <c r="J10" s="74"/>
      <c r="K10" s="74"/>
      <c r="L10" s="74"/>
      <c r="M10" s="76">
        <f t="shared" ref="M10:M14" si="2">SUM(E10:L10)</f>
        <v>0</v>
      </c>
      <c r="N10" s="70">
        <f t="shared" ref="N10:N14" si="3">IF(venc_temp="Igual",((C10*mes_temp1*E10)+(C10*mes_temp2*F10)+(C10*mes_temp3*G10)+(C10*mes_temp4*H10)+(C10*mes_temp5*I10)+(C10*mes_temp6*J10)+(C10*mes_temp7*K10)+(C10*mes_temp8*L10))*(prev_temp/1+1)*(ferias/1+1),((D10*mes_temp1*E10)+(D10*mes_temp2*F10)+(D10*mes_temp3*G10)+(D10*mes_temp4*H10)+(D10*mes_temp5*I10)+(D10*mes_temp6*J10)+(D10*mes_temp7*K10)+(D10*mes_temp8*L10))*(prev_temp/1+1)*(ferias/1+1))</f>
        <v>0</v>
      </c>
      <c r="O10" s="51"/>
      <c r="P10" s="51"/>
      <c r="Q10" s="51"/>
      <c r="R10" s="51"/>
      <c r="S10" s="51"/>
      <c r="T10" s="51"/>
      <c r="U10" s="51"/>
    </row>
    <row r="11" spans="2:22" x14ac:dyDescent="0.25">
      <c r="B11" s="106" t="str">
        <f>IF(qtd_niveis&gt;4,"V","")</f>
        <v/>
      </c>
      <c r="C11" s="69">
        <f>IF(venc_temp="Igual",Carreiras!C11,"")</f>
        <v>0</v>
      </c>
      <c r="D11" s="69"/>
      <c r="E11" s="59"/>
      <c r="F11" s="59"/>
      <c r="G11" s="59"/>
      <c r="H11" s="59"/>
      <c r="I11" s="59"/>
      <c r="J11" s="59"/>
      <c r="K11" s="59"/>
      <c r="L11" s="59"/>
      <c r="M11" s="75">
        <f t="shared" si="2"/>
        <v>0</v>
      </c>
      <c r="N11" s="69">
        <f t="shared" si="3"/>
        <v>0</v>
      </c>
      <c r="O11" s="51"/>
      <c r="P11" s="51"/>
      <c r="Q11" s="51"/>
      <c r="R11" s="51"/>
      <c r="S11" s="51"/>
      <c r="T11" s="51"/>
      <c r="U11" s="51"/>
    </row>
    <row r="12" spans="2:22" x14ac:dyDescent="0.25">
      <c r="B12" s="106" t="str">
        <f>IF(qtd_niveis&gt;5,"VI","")</f>
        <v/>
      </c>
      <c r="C12" s="70">
        <f>IF(venc_temp="Igual",Carreiras!C12,"")</f>
        <v>0</v>
      </c>
      <c r="D12" s="70"/>
      <c r="E12" s="74"/>
      <c r="F12" s="74"/>
      <c r="G12" s="74"/>
      <c r="H12" s="74"/>
      <c r="I12" s="74"/>
      <c r="J12" s="74"/>
      <c r="K12" s="74"/>
      <c r="L12" s="74"/>
      <c r="M12" s="76">
        <f t="shared" si="2"/>
        <v>0</v>
      </c>
      <c r="N12" s="70">
        <f t="shared" si="3"/>
        <v>0</v>
      </c>
      <c r="O12" s="51"/>
      <c r="P12" s="51"/>
      <c r="Q12" s="51"/>
      <c r="R12" s="51"/>
      <c r="S12" s="51"/>
      <c r="T12" s="51"/>
      <c r="U12" s="51"/>
    </row>
    <row r="13" spans="2:22" x14ac:dyDescent="0.25">
      <c r="B13" s="106" t="str">
        <f>IF(qtd_niveis&gt;6,"VII","")</f>
        <v/>
      </c>
      <c r="C13" s="69">
        <f>IF(venc_temp="Igual",Carreiras!C13,"")</f>
        <v>0</v>
      </c>
      <c r="D13" s="69"/>
      <c r="E13" s="59"/>
      <c r="F13" s="59"/>
      <c r="G13" s="59"/>
      <c r="H13" s="59"/>
      <c r="I13" s="59"/>
      <c r="J13" s="59"/>
      <c r="K13" s="59"/>
      <c r="L13" s="59"/>
      <c r="M13" s="75">
        <f t="shared" si="2"/>
        <v>0</v>
      </c>
      <c r="N13" s="69">
        <f t="shared" si="3"/>
        <v>0</v>
      </c>
      <c r="O13" s="51"/>
      <c r="P13" s="51"/>
      <c r="Q13" s="51"/>
      <c r="R13" s="51"/>
      <c r="S13" s="51"/>
      <c r="T13" s="51"/>
      <c r="U13" s="51"/>
    </row>
    <row r="14" spans="2:22" x14ac:dyDescent="0.25">
      <c r="B14" s="106" t="str">
        <f>IF(qtd_niveis&gt;7,"VIII","")</f>
        <v/>
      </c>
      <c r="C14" s="70">
        <f>IF(venc_temp="Igual",Carreiras!C14,"")</f>
        <v>0</v>
      </c>
      <c r="D14" s="70"/>
      <c r="E14" s="74"/>
      <c r="F14" s="74"/>
      <c r="G14" s="74"/>
      <c r="H14" s="74"/>
      <c r="I14" s="74"/>
      <c r="J14" s="74"/>
      <c r="K14" s="74"/>
      <c r="L14" s="74"/>
      <c r="M14" s="76">
        <f t="shared" si="2"/>
        <v>0</v>
      </c>
      <c r="N14" s="70">
        <f t="shared" si="3"/>
        <v>0</v>
      </c>
      <c r="O14" s="51"/>
      <c r="P14" s="51"/>
      <c r="Q14" s="51"/>
      <c r="R14" s="51"/>
      <c r="S14" s="51"/>
      <c r="T14" s="51"/>
      <c r="U14" s="51"/>
    </row>
    <row r="15" spans="2:22" x14ac:dyDescent="0.25">
      <c r="B15" s="157" t="s">
        <v>2</v>
      </c>
      <c r="C15" s="163"/>
      <c r="D15" s="73">
        <f>ch_2</f>
        <v>0</v>
      </c>
      <c r="E15" s="162"/>
      <c r="F15" s="144"/>
      <c r="G15" s="144"/>
      <c r="H15" s="144"/>
      <c r="I15" s="144"/>
      <c r="J15" s="144"/>
      <c r="K15" s="144"/>
      <c r="L15" s="144"/>
      <c r="M15" s="144"/>
      <c r="N15" s="145"/>
      <c r="O15" s="58"/>
      <c r="P15" s="58"/>
      <c r="Q15" s="58"/>
      <c r="R15" s="58"/>
      <c r="S15" s="58"/>
      <c r="T15" s="58"/>
      <c r="U15" s="58"/>
    </row>
    <row r="16" spans="2:22" x14ac:dyDescent="0.25">
      <c r="B16" s="68" t="str">
        <f>IF(qtd_niveis&gt;0,"I","")</f>
        <v/>
      </c>
      <c r="C16" s="69">
        <f>IF(venc_temp="Igual",Carreiras!C16,"")</f>
        <v>0</v>
      </c>
      <c r="D16" s="69"/>
      <c r="E16" s="59"/>
      <c r="F16" s="59"/>
      <c r="G16" s="59"/>
      <c r="H16" s="59"/>
      <c r="I16" s="59"/>
      <c r="J16" s="59"/>
      <c r="K16" s="59"/>
      <c r="L16" s="59"/>
      <c r="M16" s="75">
        <f>SUM(E16:L16)</f>
        <v>0</v>
      </c>
      <c r="N16" s="69">
        <f t="shared" ref="N16:N18" si="4">IF(venc_temp="Igual",((C16*mes_temp1*E16)+(C16*mes_temp2*F16)+(C16*mes_temp3*G16)+(C16*mes_temp4*H16)+(C16*mes_temp5*I16)+(C16*mes_temp6*J16)+(C16*mes_temp7*K16)+(C16*mes_temp8*L16))*(prev_temp/1+1)*(ferias/1+1),((D16*mes_temp1*E16)+(D16*mes_temp2*F16)+(D16*mes_temp3*G16)+(D16*mes_temp4*H16)+(D16*mes_temp5*I16)+(D16*mes_temp6*J16)+(D16*mes_temp7*K16)+(D16*mes_temp8*L16))*(prev_temp/1+1)*(ferias/1+1))</f>
        <v>0</v>
      </c>
      <c r="O16" s="51"/>
      <c r="P16" s="51"/>
      <c r="Q16" s="51"/>
      <c r="R16" s="51"/>
      <c r="S16" s="51"/>
      <c r="T16" s="51"/>
      <c r="U16" s="51"/>
    </row>
    <row r="17" spans="2:21" x14ac:dyDescent="0.25">
      <c r="B17" s="68" t="str">
        <f>IF(qtd_niveis&gt;1,"II","")</f>
        <v/>
      </c>
      <c r="C17" s="70">
        <f>IF(venc_temp="Igual",Carreiras!C17,"")</f>
        <v>0</v>
      </c>
      <c r="D17" s="70"/>
      <c r="E17" s="74"/>
      <c r="F17" s="74"/>
      <c r="G17" s="74"/>
      <c r="H17" s="74"/>
      <c r="I17" s="74"/>
      <c r="J17" s="74"/>
      <c r="K17" s="74"/>
      <c r="L17" s="74"/>
      <c r="M17" s="76">
        <f t="shared" ref="M17:M18" si="5">SUM(E17:L17)</f>
        <v>0</v>
      </c>
      <c r="N17" s="70">
        <f t="shared" si="4"/>
        <v>0</v>
      </c>
      <c r="O17" s="51"/>
      <c r="P17" s="51"/>
      <c r="Q17" s="51"/>
      <c r="R17" s="51"/>
      <c r="S17" s="51"/>
      <c r="T17" s="51"/>
      <c r="U17" s="51"/>
    </row>
    <row r="18" spans="2:21" x14ac:dyDescent="0.25">
      <c r="B18" s="68" t="str">
        <f>IF(qtd_niveis&gt;2,"III","")</f>
        <v/>
      </c>
      <c r="C18" s="69">
        <f>IF(venc_temp="Igual",Carreiras!C18,"")</f>
        <v>0</v>
      </c>
      <c r="D18" s="69"/>
      <c r="E18" s="59"/>
      <c r="F18" s="59"/>
      <c r="G18" s="59"/>
      <c r="H18" s="59"/>
      <c r="I18" s="59"/>
      <c r="J18" s="59"/>
      <c r="K18" s="59"/>
      <c r="L18" s="59"/>
      <c r="M18" s="75">
        <f t="shared" si="5"/>
        <v>0</v>
      </c>
      <c r="N18" s="69">
        <f t="shared" si="4"/>
        <v>0</v>
      </c>
      <c r="O18" s="51"/>
      <c r="P18" s="51"/>
      <c r="Q18" s="51"/>
      <c r="R18" s="51"/>
      <c r="S18" s="51"/>
      <c r="T18" s="51"/>
      <c r="U18" s="51"/>
    </row>
    <row r="19" spans="2:21" x14ac:dyDescent="0.25">
      <c r="B19" s="106" t="str">
        <f>IF(qtd_niveis&gt;3,"IV","")</f>
        <v/>
      </c>
      <c r="C19" s="70">
        <f>IF(venc_temp="Igual",Carreiras!C19,"")</f>
        <v>0</v>
      </c>
      <c r="D19" s="70"/>
      <c r="E19" s="74"/>
      <c r="F19" s="74"/>
      <c r="G19" s="74"/>
      <c r="H19" s="74"/>
      <c r="I19" s="74"/>
      <c r="J19" s="74"/>
      <c r="K19" s="74"/>
      <c r="L19" s="74"/>
      <c r="M19" s="76">
        <f t="shared" ref="M19:M23" si="6">SUM(E19:L19)</f>
        <v>0</v>
      </c>
      <c r="N19" s="70">
        <f t="shared" ref="N19:N23" si="7">IF(venc_temp="Igual",((C19*mes_temp1*E19)+(C19*mes_temp2*F19)+(C19*mes_temp3*G19)+(C19*mes_temp4*H19)+(C19*mes_temp5*I19)+(C19*mes_temp6*J19)+(C19*mes_temp7*K19)+(C19*mes_temp8*L19))*(prev_temp/1+1)*(ferias/1+1),((D19*mes_temp1*E19)+(D19*mes_temp2*F19)+(D19*mes_temp3*G19)+(D19*mes_temp4*H19)+(D19*mes_temp5*I19)+(D19*mes_temp6*J19)+(D19*mes_temp7*K19)+(D19*mes_temp8*L19))*(prev_temp/1+1)*(ferias/1+1))</f>
        <v>0</v>
      </c>
      <c r="O19" s="51"/>
      <c r="P19" s="51"/>
      <c r="Q19" s="51"/>
      <c r="R19" s="51"/>
      <c r="S19" s="51"/>
      <c r="T19" s="51"/>
      <c r="U19" s="51"/>
    </row>
    <row r="20" spans="2:21" x14ac:dyDescent="0.25">
      <c r="B20" s="106" t="str">
        <f>IF(qtd_niveis&gt;4,"V","")</f>
        <v/>
      </c>
      <c r="C20" s="69">
        <f>IF(venc_temp="Igual",Carreiras!C20,"")</f>
        <v>0</v>
      </c>
      <c r="D20" s="69"/>
      <c r="E20" s="59"/>
      <c r="F20" s="59"/>
      <c r="G20" s="59"/>
      <c r="H20" s="59"/>
      <c r="I20" s="59"/>
      <c r="J20" s="59"/>
      <c r="K20" s="59"/>
      <c r="L20" s="59"/>
      <c r="M20" s="75">
        <f t="shared" si="6"/>
        <v>0</v>
      </c>
      <c r="N20" s="69">
        <f t="shared" si="7"/>
        <v>0</v>
      </c>
      <c r="O20" s="51"/>
      <c r="P20" s="51"/>
      <c r="Q20" s="51"/>
      <c r="R20" s="51"/>
      <c r="S20" s="51"/>
      <c r="T20" s="51"/>
      <c r="U20" s="51"/>
    </row>
    <row r="21" spans="2:21" x14ac:dyDescent="0.25">
      <c r="B21" s="106" t="str">
        <f>IF(qtd_niveis&gt;5,"VI","")</f>
        <v/>
      </c>
      <c r="C21" s="70">
        <f>IF(venc_temp="Igual",Carreiras!C21,"")</f>
        <v>0</v>
      </c>
      <c r="D21" s="70"/>
      <c r="E21" s="74"/>
      <c r="F21" s="74"/>
      <c r="G21" s="74"/>
      <c r="H21" s="74"/>
      <c r="I21" s="74"/>
      <c r="J21" s="74"/>
      <c r="K21" s="74"/>
      <c r="L21" s="74"/>
      <c r="M21" s="76">
        <f t="shared" si="6"/>
        <v>0</v>
      </c>
      <c r="N21" s="70">
        <f t="shared" si="7"/>
        <v>0</v>
      </c>
      <c r="O21" s="51"/>
      <c r="P21" s="51"/>
      <c r="Q21" s="51"/>
      <c r="R21" s="51"/>
      <c r="S21" s="51"/>
      <c r="T21" s="51"/>
      <c r="U21" s="51"/>
    </row>
    <row r="22" spans="2:21" x14ac:dyDescent="0.25">
      <c r="B22" s="106" t="str">
        <f>IF(qtd_niveis&gt;6,"VII","")</f>
        <v/>
      </c>
      <c r="C22" s="69">
        <f>IF(venc_temp="Igual",Carreiras!C22,"")</f>
        <v>0</v>
      </c>
      <c r="D22" s="69"/>
      <c r="E22" s="59"/>
      <c r="F22" s="59"/>
      <c r="G22" s="59"/>
      <c r="H22" s="59"/>
      <c r="I22" s="59"/>
      <c r="J22" s="59"/>
      <c r="K22" s="59"/>
      <c r="L22" s="59"/>
      <c r="M22" s="75">
        <f t="shared" si="6"/>
        <v>0</v>
      </c>
      <c r="N22" s="69">
        <f t="shared" si="7"/>
        <v>0</v>
      </c>
      <c r="O22" s="51"/>
      <c r="P22" s="51"/>
      <c r="Q22" s="51"/>
      <c r="R22" s="51"/>
      <c r="S22" s="51"/>
      <c r="T22" s="51"/>
      <c r="U22" s="51"/>
    </row>
    <row r="23" spans="2:21" x14ac:dyDescent="0.25">
      <c r="B23" s="106" t="str">
        <f>IF(qtd_niveis&gt;7,"VIII","")</f>
        <v/>
      </c>
      <c r="C23" s="70">
        <f>IF(venc_temp="Igual",Carreiras!C23,"")</f>
        <v>0</v>
      </c>
      <c r="D23" s="70"/>
      <c r="E23" s="74"/>
      <c r="F23" s="74"/>
      <c r="G23" s="74"/>
      <c r="H23" s="74"/>
      <c r="I23" s="74"/>
      <c r="J23" s="74"/>
      <c r="K23" s="74"/>
      <c r="L23" s="74"/>
      <c r="M23" s="76">
        <f t="shared" si="6"/>
        <v>0</v>
      </c>
      <c r="N23" s="70">
        <f t="shared" si="7"/>
        <v>0</v>
      </c>
      <c r="O23" s="51"/>
      <c r="P23" s="51"/>
      <c r="Q23" s="51"/>
      <c r="R23" s="51"/>
      <c r="S23" s="51"/>
      <c r="T23" s="51"/>
      <c r="U23" s="51"/>
    </row>
    <row r="24" spans="2:21" x14ac:dyDescent="0.25">
      <c r="B24" s="157" t="s">
        <v>4</v>
      </c>
      <c r="C24" s="163"/>
      <c r="D24" s="73">
        <f>ch_3</f>
        <v>0</v>
      </c>
      <c r="E24" s="162"/>
      <c r="F24" s="144"/>
      <c r="G24" s="144"/>
      <c r="H24" s="144"/>
      <c r="I24" s="144"/>
      <c r="J24" s="144"/>
      <c r="K24" s="144"/>
      <c r="L24" s="144"/>
      <c r="M24" s="144"/>
      <c r="N24" s="145"/>
      <c r="O24" s="58"/>
      <c r="P24" s="58"/>
      <c r="Q24" s="58"/>
      <c r="R24" s="58"/>
      <c r="S24" s="58"/>
      <c r="T24" s="58"/>
      <c r="U24" s="58"/>
    </row>
    <row r="25" spans="2:21" x14ac:dyDescent="0.25">
      <c r="B25" s="68" t="str">
        <f>IF(qtd_niveis&gt;0,"I","")</f>
        <v/>
      </c>
      <c r="C25" s="69">
        <f>IF(venc_temp="Igual",Carreiras!C25,"")</f>
        <v>0</v>
      </c>
      <c r="D25" s="69"/>
      <c r="E25" s="59"/>
      <c r="F25" s="59"/>
      <c r="G25" s="59"/>
      <c r="H25" s="59"/>
      <c r="I25" s="59"/>
      <c r="J25" s="59"/>
      <c r="K25" s="59"/>
      <c r="L25" s="59"/>
      <c r="M25" s="75">
        <f>SUM(E25:L25)</f>
        <v>0</v>
      </c>
      <c r="N25" s="69">
        <f t="shared" ref="N25:N32" si="8">IF(venc_temp="Igual",((C25*mes_temp1*E25)+(C25*mes_temp2*F25)+(C25*mes_temp3*G25)+(C25*mes_temp4*H25)+(C25*mes_temp5*I25)+(C25*mes_temp6*J25)+(C25*mes_temp7*K25)+(C25*mes_temp8*L25))*(prev_temp/1+1)*(ferias/1+1),((D25*mes_temp1*E25)+(D25*mes_temp2*F25)+(D25*mes_temp3*G25)+(D25*mes_temp4*H25)+(D25*mes_temp5*I25)+(D25*mes_temp6*J25)+(D25*mes_temp7*K25)+(D25*mes_temp8*L25))*(prev_temp/1+1)*(ferias/1+1))</f>
        <v>0</v>
      </c>
      <c r="O25" s="51"/>
      <c r="P25" s="51"/>
      <c r="Q25" s="51"/>
      <c r="R25" s="51"/>
      <c r="S25" s="51"/>
      <c r="T25" s="51"/>
      <c r="U25" s="51"/>
    </row>
    <row r="26" spans="2:21" x14ac:dyDescent="0.25">
      <c r="B26" s="68" t="str">
        <f>IF(qtd_niveis&gt;1,"II","")</f>
        <v/>
      </c>
      <c r="C26" s="69">
        <f>IF(venc_temp="Igual",Carreiras!C26,"")</f>
        <v>0</v>
      </c>
      <c r="D26" s="70"/>
      <c r="E26" s="74"/>
      <c r="F26" s="74"/>
      <c r="G26" s="74"/>
      <c r="H26" s="74"/>
      <c r="I26" s="74"/>
      <c r="J26" s="74"/>
      <c r="K26" s="74"/>
      <c r="L26" s="74"/>
      <c r="M26" s="76">
        <f t="shared" ref="M26:M32" si="9">SUM(E26:L26)</f>
        <v>0</v>
      </c>
      <c r="N26" s="70">
        <f t="shared" si="8"/>
        <v>0</v>
      </c>
      <c r="O26" s="51"/>
      <c r="P26" s="51"/>
      <c r="Q26" s="51"/>
      <c r="R26" s="51"/>
      <c r="S26" s="51"/>
      <c r="T26" s="51"/>
      <c r="U26" s="51"/>
    </row>
    <row r="27" spans="2:21" x14ac:dyDescent="0.25">
      <c r="B27" s="68" t="str">
        <f>IF(qtd_niveis&gt;2,"III","")</f>
        <v/>
      </c>
      <c r="C27" s="69">
        <f>IF(venc_temp="Igual",Carreiras!C27,"")</f>
        <v>0</v>
      </c>
      <c r="D27" s="69"/>
      <c r="E27" s="59"/>
      <c r="F27" s="59"/>
      <c r="G27" s="59"/>
      <c r="H27" s="59"/>
      <c r="I27" s="59"/>
      <c r="J27" s="59"/>
      <c r="K27" s="59"/>
      <c r="L27" s="59"/>
      <c r="M27" s="75">
        <f t="shared" si="9"/>
        <v>0</v>
      </c>
      <c r="N27" s="69">
        <f t="shared" si="8"/>
        <v>0</v>
      </c>
      <c r="O27" s="51"/>
      <c r="P27" s="51"/>
      <c r="Q27" s="51"/>
      <c r="R27" s="51"/>
      <c r="S27" s="51"/>
      <c r="T27" s="51"/>
      <c r="U27" s="51"/>
    </row>
    <row r="28" spans="2:21" x14ac:dyDescent="0.25">
      <c r="B28" s="110" t="str">
        <f>IF(qtd_niveis&gt;3,"IV","")</f>
        <v/>
      </c>
      <c r="C28" s="70">
        <f>IF(venc_temp="Igual",Carreiras!C28,"")</f>
        <v>0</v>
      </c>
      <c r="D28" s="70"/>
      <c r="E28" s="74"/>
      <c r="F28" s="74"/>
      <c r="G28" s="74"/>
      <c r="H28" s="74"/>
      <c r="I28" s="74"/>
      <c r="J28" s="74"/>
      <c r="K28" s="74"/>
      <c r="L28" s="74"/>
      <c r="M28" s="76">
        <f t="shared" si="9"/>
        <v>0</v>
      </c>
      <c r="N28" s="70">
        <f t="shared" si="8"/>
        <v>0</v>
      </c>
      <c r="O28" s="58"/>
      <c r="P28" s="58"/>
      <c r="Q28" s="58"/>
      <c r="R28" s="58"/>
      <c r="S28" s="58"/>
      <c r="T28" s="58"/>
      <c r="U28" s="58"/>
    </row>
    <row r="29" spans="2:21" x14ac:dyDescent="0.25">
      <c r="B29" s="110" t="str">
        <f>IF(qtd_niveis&gt;4,"V","")</f>
        <v/>
      </c>
      <c r="C29" s="69">
        <f>IF(venc_temp="Igual",Carreiras!C29,"")</f>
        <v>0</v>
      </c>
      <c r="D29" s="69"/>
      <c r="E29" s="59"/>
      <c r="F29" s="59"/>
      <c r="G29" s="59"/>
      <c r="H29" s="59"/>
      <c r="I29" s="59"/>
      <c r="J29" s="59"/>
      <c r="K29" s="59"/>
      <c r="L29" s="59"/>
      <c r="M29" s="75">
        <f t="shared" si="9"/>
        <v>0</v>
      </c>
      <c r="N29" s="69">
        <f t="shared" si="8"/>
        <v>0</v>
      </c>
      <c r="O29" s="51"/>
      <c r="P29" s="51"/>
      <c r="Q29" s="51"/>
      <c r="R29" s="51"/>
      <c r="S29" s="51"/>
      <c r="T29" s="51"/>
      <c r="U29" s="51"/>
    </row>
    <row r="30" spans="2:21" x14ac:dyDescent="0.25">
      <c r="B30" s="110" t="str">
        <f>IF(qtd_niveis&gt;5,"VI","")</f>
        <v/>
      </c>
      <c r="C30" s="70">
        <f>IF(venc_temp="Igual",Carreiras!C30,"")</f>
        <v>0</v>
      </c>
      <c r="D30" s="70"/>
      <c r="E30" s="74"/>
      <c r="F30" s="74"/>
      <c r="G30" s="74"/>
      <c r="H30" s="74"/>
      <c r="I30" s="74"/>
      <c r="J30" s="74"/>
      <c r="K30" s="74"/>
      <c r="L30" s="74"/>
      <c r="M30" s="76">
        <f t="shared" si="9"/>
        <v>0</v>
      </c>
      <c r="N30" s="70">
        <f t="shared" si="8"/>
        <v>0</v>
      </c>
      <c r="O30" s="51"/>
      <c r="P30" s="51"/>
      <c r="Q30" s="51"/>
      <c r="R30" s="51"/>
      <c r="S30" s="51"/>
      <c r="T30" s="51"/>
      <c r="U30" s="51"/>
    </row>
    <row r="31" spans="2:21" x14ac:dyDescent="0.25">
      <c r="B31" s="110" t="str">
        <f>IF(qtd_niveis&gt;6,"VII","")</f>
        <v/>
      </c>
      <c r="C31" s="69">
        <f>IF(venc_temp="Igual",Carreiras!C31,"")</f>
        <v>0</v>
      </c>
      <c r="D31" s="69"/>
      <c r="E31" s="59"/>
      <c r="F31" s="59"/>
      <c r="G31" s="59"/>
      <c r="H31" s="59"/>
      <c r="I31" s="59"/>
      <c r="J31" s="59"/>
      <c r="K31" s="59"/>
      <c r="L31" s="59"/>
      <c r="M31" s="75">
        <f t="shared" si="9"/>
        <v>0</v>
      </c>
      <c r="N31" s="69">
        <f t="shared" si="8"/>
        <v>0</v>
      </c>
      <c r="O31" s="51"/>
      <c r="P31" s="51"/>
      <c r="Q31" s="51"/>
      <c r="R31" s="51"/>
      <c r="S31" s="51"/>
      <c r="T31" s="51"/>
      <c r="U31" s="51"/>
    </row>
    <row r="32" spans="2:21" x14ac:dyDescent="0.25">
      <c r="B32" s="110" t="str">
        <f>IF(qtd_niveis&gt;7,"VIII","")</f>
        <v/>
      </c>
      <c r="C32" s="70">
        <f>IF(venc_temp="Igual",Carreiras!C32,"")</f>
        <v>0</v>
      </c>
      <c r="D32" s="70"/>
      <c r="E32" s="74"/>
      <c r="F32" s="74"/>
      <c r="G32" s="74"/>
      <c r="H32" s="74"/>
      <c r="I32" s="74"/>
      <c r="J32" s="74"/>
      <c r="K32" s="74"/>
      <c r="L32" s="74"/>
      <c r="M32" s="76">
        <f t="shared" si="9"/>
        <v>0</v>
      </c>
      <c r="N32" s="70">
        <f t="shared" si="8"/>
        <v>0</v>
      </c>
      <c r="O32" s="58"/>
      <c r="P32" s="58"/>
      <c r="Q32" s="58"/>
      <c r="R32" s="58"/>
      <c r="S32" s="58"/>
      <c r="T32" s="58"/>
      <c r="U32" s="58"/>
    </row>
    <row r="33" spans="2:21" x14ac:dyDescent="0.25">
      <c r="B33" s="157" t="s">
        <v>52</v>
      </c>
      <c r="C33" s="163"/>
      <c r="D33" s="111">
        <f>ch_4</f>
        <v>0</v>
      </c>
      <c r="E33" s="162"/>
      <c r="F33" s="144"/>
      <c r="G33" s="144"/>
      <c r="H33" s="144"/>
      <c r="I33" s="144"/>
      <c r="J33" s="144"/>
      <c r="K33" s="144"/>
      <c r="L33" s="144"/>
      <c r="M33" s="144"/>
      <c r="N33" s="145"/>
      <c r="O33" s="51"/>
      <c r="P33" s="51"/>
      <c r="Q33" s="51"/>
      <c r="R33" s="51"/>
      <c r="S33" s="51"/>
      <c r="T33" s="51"/>
      <c r="U33" s="51"/>
    </row>
    <row r="34" spans="2:21" x14ac:dyDescent="0.25">
      <c r="B34" s="110" t="str">
        <f>IF(qtd_niveis&gt;0,"I","")</f>
        <v/>
      </c>
      <c r="C34" s="69">
        <f>IF(venc_temp="Igual",Carreiras!C34,"")</f>
        <v>0</v>
      </c>
      <c r="D34" s="69"/>
      <c r="E34" s="59"/>
      <c r="F34" s="59"/>
      <c r="G34" s="59"/>
      <c r="H34" s="59"/>
      <c r="I34" s="59"/>
      <c r="J34" s="59"/>
      <c r="K34" s="59"/>
      <c r="L34" s="59"/>
      <c r="M34" s="75">
        <f>SUM(E34:L34)</f>
        <v>0</v>
      </c>
      <c r="N34" s="69">
        <f t="shared" ref="N34:N41" si="10">IF(venc_temp="Igual",((C34*mes_temp1*E34)+(C34*mes_temp2*F34)+(C34*mes_temp3*G34)+(C34*mes_temp4*H34)+(C34*mes_temp5*I34)+(C34*mes_temp6*J34)+(C34*mes_temp7*K34)+(C34*mes_temp8*L34))*(prev_temp/1+1)*(ferias/1+1),((D34*mes_temp1*E34)+(D34*mes_temp2*F34)+(D34*mes_temp3*G34)+(D34*mes_temp4*H34)+(D34*mes_temp5*I34)+(D34*mes_temp6*J34)+(D34*mes_temp7*K34)+(D34*mes_temp8*L34))*(prev_temp/1+1)*(ferias/1+1))</f>
        <v>0</v>
      </c>
      <c r="O34" s="51"/>
      <c r="P34" s="51"/>
      <c r="Q34" s="51"/>
      <c r="R34" s="51"/>
      <c r="S34" s="51"/>
      <c r="T34" s="51"/>
      <c r="U34" s="51"/>
    </row>
    <row r="35" spans="2:21" x14ac:dyDescent="0.25">
      <c r="B35" s="110" t="str">
        <f>IF(qtd_niveis&gt;1,"II","")</f>
        <v/>
      </c>
      <c r="C35" s="69">
        <f>IF(venc_temp="Igual",Carreiras!C35,"")</f>
        <v>0</v>
      </c>
      <c r="D35" s="70"/>
      <c r="E35" s="74"/>
      <c r="F35" s="74"/>
      <c r="G35" s="74"/>
      <c r="H35" s="74"/>
      <c r="I35" s="74"/>
      <c r="J35" s="74"/>
      <c r="K35" s="74"/>
      <c r="L35" s="74"/>
      <c r="M35" s="76">
        <f t="shared" ref="M35:M41" si="11">SUM(E35:L35)</f>
        <v>0</v>
      </c>
      <c r="N35" s="70">
        <f t="shared" si="10"/>
        <v>0</v>
      </c>
      <c r="O35" s="51"/>
      <c r="P35" s="51"/>
      <c r="Q35" s="51"/>
      <c r="R35" s="51"/>
      <c r="S35" s="51"/>
      <c r="T35" s="51"/>
      <c r="U35" s="51"/>
    </row>
    <row r="36" spans="2:21" x14ac:dyDescent="0.25">
      <c r="B36" s="110" t="str">
        <f>IF(qtd_niveis&gt;2,"III","")</f>
        <v/>
      </c>
      <c r="C36" s="69">
        <f>IF(venc_temp="Igual",Carreiras!C36,"")</f>
        <v>0</v>
      </c>
      <c r="D36" s="69"/>
      <c r="E36" s="59"/>
      <c r="F36" s="59"/>
      <c r="G36" s="59"/>
      <c r="H36" s="59"/>
      <c r="I36" s="59"/>
      <c r="J36" s="59"/>
      <c r="K36" s="59"/>
      <c r="L36" s="59"/>
      <c r="M36" s="75">
        <f t="shared" si="11"/>
        <v>0</v>
      </c>
      <c r="N36" s="69">
        <f t="shared" si="10"/>
        <v>0</v>
      </c>
      <c r="O36" s="58"/>
      <c r="P36" s="58"/>
      <c r="Q36" s="58"/>
      <c r="R36" s="58"/>
      <c r="S36" s="58"/>
      <c r="T36" s="58"/>
      <c r="U36" s="58"/>
    </row>
    <row r="37" spans="2:21" x14ac:dyDescent="0.25">
      <c r="B37" s="110" t="str">
        <f>IF(qtd_niveis&gt;3,"IV","")</f>
        <v/>
      </c>
      <c r="C37" s="70">
        <f>IF(venc_temp="Igual",Carreiras!C37,"")</f>
        <v>0</v>
      </c>
      <c r="D37" s="70"/>
      <c r="E37" s="74"/>
      <c r="F37" s="74"/>
      <c r="G37" s="74"/>
      <c r="H37" s="74"/>
      <c r="I37" s="74"/>
      <c r="J37" s="74"/>
      <c r="K37" s="74"/>
      <c r="L37" s="74"/>
      <c r="M37" s="76">
        <f t="shared" si="11"/>
        <v>0</v>
      </c>
      <c r="N37" s="70">
        <f t="shared" si="10"/>
        <v>0</v>
      </c>
      <c r="O37" s="51"/>
      <c r="P37" s="51"/>
      <c r="Q37" s="51"/>
      <c r="R37" s="51"/>
      <c r="S37" s="51"/>
      <c r="T37" s="51"/>
      <c r="U37" s="51"/>
    </row>
    <row r="38" spans="2:21" x14ac:dyDescent="0.25">
      <c r="B38" s="110" t="str">
        <f>IF(qtd_niveis&gt;4,"V","")</f>
        <v/>
      </c>
      <c r="C38" s="69">
        <f>IF(venc_temp="Igual",Carreiras!C38,"")</f>
        <v>0</v>
      </c>
      <c r="D38" s="69"/>
      <c r="E38" s="59"/>
      <c r="F38" s="59"/>
      <c r="G38" s="59"/>
      <c r="H38" s="59"/>
      <c r="I38" s="59"/>
      <c r="J38" s="59"/>
      <c r="K38" s="59"/>
      <c r="L38" s="59"/>
      <c r="M38" s="75">
        <f t="shared" si="11"/>
        <v>0</v>
      </c>
      <c r="N38" s="69">
        <f t="shared" si="10"/>
        <v>0</v>
      </c>
      <c r="O38" s="51"/>
      <c r="P38" s="51"/>
      <c r="Q38" s="51"/>
      <c r="R38" s="51"/>
      <c r="S38" s="51"/>
      <c r="T38" s="51"/>
      <c r="U38" s="51"/>
    </row>
    <row r="39" spans="2:21" x14ac:dyDescent="0.25">
      <c r="B39" s="110" t="str">
        <f>IF(qtd_niveis&gt;5,"VI","")</f>
        <v/>
      </c>
      <c r="C39" s="70">
        <f>IF(venc_temp="Igual",Carreiras!C39,"")</f>
        <v>0</v>
      </c>
      <c r="D39" s="70"/>
      <c r="E39" s="74"/>
      <c r="F39" s="74"/>
      <c r="G39" s="74"/>
      <c r="H39" s="74"/>
      <c r="I39" s="74"/>
      <c r="J39" s="74"/>
      <c r="K39" s="74"/>
      <c r="L39" s="74"/>
      <c r="M39" s="76">
        <f t="shared" si="11"/>
        <v>0</v>
      </c>
      <c r="N39" s="70">
        <f t="shared" si="10"/>
        <v>0</v>
      </c>
      <c r="O39" s="51"/>
      <c r="P39" s="51"/>
      <c r="Q39" s="51"/>
      <c r="R39" s="51"/>
      <c r="S39" s="51"/>
      <c r="T39" s="51"/>
      <c r="U39" s="51"/>
    </row>
    <row r="40" spans="2:21" x14ac:dyDescent="0.25">
      <c r="B40" s="110" t="str">
        <f>IF(qtd_niveis&gt;6,"VII","")</f>
        <v/>
      </c>
      <c r="C40" s="69">
        <f>IF(venc_temp="Igual",Carreiras!C40,"")</f>
        <v>0</v>
      </c>
      <c r="D40" s="69"/>
      <c r="E40" s="59"/>
      <c r="F40" s="59"/>
      <c r="G40" s="59"/>
      <c r="H40" s="59"/>
      <c r="I40" s="59"/>
      <c r="J40" s="59"/>
      <c r="K40" s="59"/>
      <c r="L40" s="59"/>
      <c r="M40" s="75">
        <f t="shared" si="11"/>
        <v>0</v>
      </c>
      <c r="N40" s="69">
        <f t="shared" si="10"/>
        <v>0</v>
      </c>
      <c r="O40" s="58"/>
      <c r="P40" s="58"/>
      <c r="Q40" s="58"/>
      <c r="R40" s="58"/>
      <c r="S40" s="58"/>
      <c r="T40" s="58"/>
      <c r="U40" s="58"/>
    </row>
    <row r="41" spans="2:21" x14ac:dyDescent="0.25">
      <c r="B41" s="110" t="str">
        <f>IF(qtd_niveis&gt;7,"VIII","")</f>
        <v/>
      </c>
      <c r="C41" s="70">
        <f>IF(venc_temp="Igual",Carreiras!C41,"")</f>
        <v>0</v>
      </c>
      <c r="D41" s="70"/>
      <c r="E41" s="74"/>
      <c r="F41" s="74"/>
      <c r="G41" s="74"/>
      <c r="H41" s="74"/>
      <c r="I41" s="74"/>
      <c r="J41" s="74"/>
      <c r="K41" s="74"/>
      <c r="L41" s="74"/>
      <c r="M41" s="76">
        <f t="shared" si="11"/>
        <v>0</v>
      </c>
      <c r="N41" s="70">
        <f t="shared" si="10"/>
        <v>0</v>
      </c>
      <c r="O41" s="51"/>
      <c r="P41" s="51"/>
      <c r="Q41" s="51"/>
      <c r="R41" s="51"/>
      <c r="S41" s="51"/>
      <c r="T41" s="51"/>
      <c r="U41" s="51"/>
    </row>
    <row r="42" spans="2:21" x14ac:dyDescent="0.25">
      <c r="B42" s="157" t="s">
        <v>53</v>
      </c>
      <c r="C42" s="163"/>
      <c r="D42" s="111">
        <f>ch_5</f>
        <v>0</v>
      </c>
      <c r="E42" s="162"/>
      <c r="F42" s="144"/>
      <c r="G42" s="144"/>
      <c r="H42" s="144"/>
      <c r="I42" s="144"/>
      <c r="J42" s="144"/>
      <c r="K42" s="144"/>
      <c r="L42" s="144"/>
      <c r="M42" s="144"/>
      <c r="N42" s="145"/>
      <c r="O42" s="51"/>
      <c r="P42" s="51"/>
      <c r="Q42" s="51"/>
      <c r="R42" s="51"/>
      <c r="S42" s="51"/>
      <c r="T42" s="51"/>
      <c r="U42" s="51"/>
    </row>
    <row r="43" spans="2:21" x14ac:dyDescent="0.25">
      <c r="B43" s="68" t="str">
        <f>IF(qtd_niveis&gt;0,"I","")</f>
        <v/>
      </c>
      <c r="C43" s="69">
        <f>IF(venc_temp="Igual",Carreiras!C43,"")</f>
        <v>0</v>
      </c>
      <c r="D43" s="69"/>
      <c r="E43" s="59"/>
      <c r="F43" s="59"/>
      <c r="G43" s="59"/>
      <c r="H43" s="59"/>
      <c r="I43" s="59"/>
      <c r="J43" s="59"/>
      <c r="K43" s="59"/>
      <c r="L43" s="59"/>
      <c r="M43" s="75">
        <f>SUM(E43:L43)</f>
        <v>0</v>
      </c>
      <c r="N43" s="69">
        <f t="shared" ref="N43:N50" si="12">IF(venc_temp="Igual",((C43*mes_temp1*E43)+(C43*mes_temp2*F43)+(C43*mes_temp3*G43)+(C43*mes_temp4*H43)+(C43*mes_temp5*I43)+(C43*mes_temp6*J43)+(C43*mes_temp7*K43)+(C43*mes_temp8*L43))*(prev_temp/1+1)*(ferias/1+1),((D43*mes_temp1*E43)+(D43*mes_temp2*F43)+(D43*mes_temp3*G43)+(D43*mes_temp4*H43)+(D43*mes_temp5*I43)+(D43*mes_temp6*J43)+(D43*mes_temp7*K43)+(D43*mes_temp8*L43))*(prev_temp/1+1)*(ferias/1+1))</f>
        <v>0</v>
      </c>
      <c r="O43" s="51"/>
      <c r="P43" s="51"/>
      <c r="Q43" s="51"/>
      <c r="R43" s="51"/>
      <c r="S43" s="51"/>
      <c r="T43" s="51"/>
      <c r="U43" s="51"/>
    </row>
    <row r="44" spans="2:21" x14ac:dyDescent="0.25">
      <c r="B44" s="68" t="str">
        <f>IF(qtd_niveis&gt;1,"II","")</f>
        <v/>
      </c>
      <c r="C44" s="69">
        <f>IF(venc_temp="Igual",Carreiras!C44,"")</f>
        <v>0</v>
      </c>
      <c r="D44" s="70"/>
      <c r="E44" s="74"/>
      <c r="F44" s="74"/>
      <c r="G44" s="74"/>
      <c r="H44" s="74"/>
      <c r="I44" s="74"/>
      <c r="J44" s="74"/>
      <c r="K44" s="74"/>
      <c r="L44" s="74"/>
      <c r="M44" s="76">
        <f t="shared" ref="M44:M50" si="13">SUM(E44:L44)</f>
        <v>0</v>
      </c>
      <c r="N44" s="70">
        <f t="shared" si="12"/>
        <v>0</v>
      </c>
      <c r="O44" s="58"/>
      <c r="P44" s="58"/>
      <c r="Q44" s="58"/>
      <c r="R44" s="58"/>
      <c r="S44" s="58"/>
      <c r="T44" s="58"/>
      <c r="U44" s="58"/>
    </row>
    <row r="45" spans="2:21" x14ac:dyDescent="0.25">
      <c r="B45" s="68" t="str">
        <f>IF(qtd_niveis&gt;2,"III","")</f>
        <v/>
      </c>
      <c r="C45" s="69">
        <f>IF(venc_temp="Igual",Carreiras!C45,"")</f>
        <v>0</v>
      </c>
      <c r="D45" s="69"/>
      <c r="E45" s="59"/>
      <c r="F45" s="59"/>
      <c r="G45" s="59"/>
      <c r="H45" s="59"/>
      <c r="I45" s="59"/>
      <c r="J45" s="59"/>
      <c r="K45" s="59"/>
      <c r="L45" s="59"/>
      <c r="M45" s="75">
        <f t="shared" si="13"/>
        <v>0</v>
      </c>
      <c r="N45" s="69">
        <f t="shared" si="12"/>
        <v>0</v>
      </c>
      <c r="O45" s="51"/>
      <c r="P45" s="51"/>
      <c r="Q45" s="51"/>
      <c r="R45" s="51"/>
      <c r="S45" s="51"/>
      <c r="T45" s="51"/>
      <c r="U45" s="51"/>
    </row>
    <row r="46" spans="2:21" x14ac:dyDescent="0.25">
      <c r="B46" s="110" t="str">
        <f>IF(qtd_niveis&gt;3,"IV","")</f>
        <v/>
      </c>
      <c r="C46" s="70">
        <f>IF(venc_temp="Igual",Carreiras!C46,"")</f>
        <v>0</v>
      </c>
      <c r="D46" s="70"/>
      <c r="E46" s="74"/>
      <c r="F46" s="74"/>
      <c r="G46" s="74"/>
      <c r="H46" s="74"/>
      <c r="I46" s="74"/>
      <c r="J46" s="74"/>
      <c r="K46" s="74"/>
      <c r="L46" s="74"/>
      <c r="M46" s="76">
        <f t="shared" si="13"/>
        <v>0</v>
      </c>
      <c r="N46" s="70">
        <f t="shared" si="12"/>
        <v>0</v>
      </c>
      <c r="O46" s="51"/>
      <c r="P46" s="51"/>
      <c r="Q46" s="51"/>
      <c r="R46" s="51"/>
      <c r="S46" s="51"/>
      <c r="T46" s="51"/>
      <c r="U46" s="51"/>
    </row>
    <row r="47" spans="2:21" x14ac:dyDescent="0.25">
      <c r="B47" s="110" t="str">
        <f>IF(qtd_niveis&gt;4,"V","")</f>
        <v/>
      </c>
      <c r="C47" s="69">
        <f>IF(venc_temp="Igual",Carreiras!C47,"")</f>
        <v>0</v>
      </c>
      <c r="D47" s="69"/>
      <c r="E47" s="59"/>
      <c r="F47" s="59"/>
      <c r="G47" s="59"/>
      <c r="H47" s="59"/>
      <c r="I47" s="59"/>
      <c r="J47" s="59"/>
      <c r="K47" s="59"/>
      <c r="L47" s="59"/>
      <c r="M47" s="75">
        <f t="shared" si="13"/>
        <v>0</v>
      </c>
      <c r="N47" s="69">
        <f t="shared" si="12"/>
        <v>0</v>
      </c>
      <c r="O47" s="51"/>
      <c r="P47" s="51"/>
      <c r="Q47" s="51"/>
      <c r="R47" s="51"/>
      <c r="S47" s="51"/>
      <c r="T47" s="51"/>
      <c r="U47" s="51"/>
    </row>
    <row r="48" spans="2:21" x14ac:dyDescent="0.25">
      <c r="B48" s="110" t="str">
        <f>IF(qtd_niveis&gt;5,"VI","")</f>
        <v/>
      </c>
      <c r="C48" s="70">
        <f>IF(venc_temp="Igual",Carreiras!C48,"")</f>
        <v>0</v>
      </c>
      <c r="D48" s="70"/>
      <c r="E48" s="74"/>
      <c r="F48" s="74"/>
      <c r="G48" s="74"/>
      <c r="H48" s="74"/>
      <c r="I48" s="74"/>
      <c r="J48" s="74"/>
      <c r="K48" s="74"/>
      <c r="L48" s="74"/>
      <c r="M48" s="76">
        <f t="shared" si="13"/>
        <v>0</v>
      </c>
      <c r="N48" s="70">
        <f t="shared" si="12"/>
        <v>0</v>
      </c>
      <c r="O48" s="58"/>
      <c r="P48" s="58"/>
      <c r="Q48" s="58"/>
      <c r="R48" s="58"/>
      <c r="S48" s="58"/>
      <c r="T48" s="58"/>
      <c r="U48" s="58"/>
    </row>
    <row r="49" spans="2:21" x14ac:dyDescent="0.25">
      <c r="B49" s="110" t="str">
        <f>IF(qtd_niveis&gt;6,"VII","")</f>
        <v/>
      </c>
      <c r="C49" s="69">
        <f>IF(venc_temp="Igual",Carreiras!C49,"")</f>
        <v>0</v>
      </c>
      <c r="D49" s="69"/>
      <c r="E49" s="59"/>
      <c r="F49" s="59"/>
      <c r="G49" s="59"/>
      <c r="H49" s="59"/>
      <c r="I49" s="59"/>
      <c r="J49" s="59"/>
      <c r="K49" s="59"/>
      <c r="L49" s="59"/>
      <c r="M49" s="75">
        <f t="shared" si="13"/>
        <v>0</v>
      </c>
      <c r="N49" s="69">
        <f t="shared" si="12"/>
        <v>0</v>
      </c>
      <c r="O49" s="51"/>
      <c r="P49" s="51"/>
      <c r="Q49" s="51"/>
      <c r="R49" s="51"/>
      <c r="S49" s="51"/>
      <c r="T49" s="51"/>
      <c r="U49" s="51"/>
    </row>
    <row r="50" spans="2:21" x14ac:dyDescent="0.25">
      <c r="B50" s="110" t="str">
        <f>IF(qtd_niveis&gt;7,"VIII","")</f>
        <v/>
      </c>
      <c r="C50" s="70">
        <f>IF(venc_temp="Igual",Carreiras!C50,"")</f>
        <v>0</v>
      </c>
      <c r="D50" s="70"/>
      <c r="E50" s="74"/>
      <c r="F50" s="74"/>
      <c r="G50" s="74"/>
      <c r="H50" s="74"/>
      <c r="I50" s="74"/>
      <c r="J50" s="74"/>
      <c r="K50" s="74"/>
      <c r="L50" s="74"/>
      <c r="M50" s="76">
        <f t="shared" si="13"/>
        <v>0</v>
      </c>
      <c r="N50" s="70">
        <f t="shared" si="12"/>
        <v>0</v>
      </c>
      <c r="O50" s="51"/>
      <c r="P50" s="51"/>
      <c r="Q50" s="51"/>
      <c r="R50" s="51"/>
      <c r="S50" s="51"/>
      <c r="T50" s="51"/>
      <c r="U50" s="51"/>
    </row>
    <row r="51" spans="2:21" x14ac:dyDescent="0.25">
      <c r="B51" s="157" t="s">
        <v>54</v>
      </c>
      <c r="C51" s="163"/>
      <c r="D51" s="73">
        <f>ch_6</f>
        <v>0</v>
      </c>
      <c r="E51" s="162"/>
      <c r="F51" s="144"/>
      <c r="G51" s="144"/>
      <c r="H51" s="144"/>
      <c r="I51" s="144"/>
      <c r="J51" s="144"/>
      <c r="K51" s="144"/>
      <c r="L51" s="144"/>
      <c r="M51" s="144"/>
      <c r="N51" s="145"/>
      <c r="O51" s="51"/>
      <c r="P51" s="51"/>
      <c r="Q51" s="51"/>
      <c r="R51" s="51"/>
      <c r="S51" s="51"/>
      <c r="T51" s="51"/>
      <c r="U51" s="51"/>
    </row>
    <row r="52" spans="2:21" x14ac:dyDescent="0.25">
      <c r="B52" s="68" t="str">
        <f>IF(qtd_niveis&gt;0,"I","")</f>
        <v/>
      </c>
      <c r="C52" s="69">
        <f>IF(venc_temp="Igual",Carreiras!C52,"")</f>
        <v>0</v>
      </c>
      <c r="D52" s="69"/>
      <c r="E52" s="59"/>
      <c r="F52" s="59"/>
      <c r="G52" s="59"/>
      <c r="H52" s="59"/>
      <c r="I52" s="59"/>
      <c r="J52" s="59"/>
      <c r="K52" s="59"/>
      <c r="L52" s="59"/>
      <c r="M52" s="75">
        <f>SUM(E52:L52)</f>
        <v>0</v>
      </c>
      <c r="N52" s="69">
        <f t="shared" ref="N52:N59" si="14">IF(venc_temp="Igual",((C52*mes_temp1*E52)+(C52*mes_temp2*F52)+(C52*mes_temp3*G52)+(C52*mes_temp4*H52)+(C52*mes_temp5*I52)+(C52*mes_temp6*J52)+(C52*mes_temp7*K52)+(C52*mes_temp8*L52))*(prev_temp/1+1)*(ferias/1+1),((D52*mes_temp1*E52)+(D52*mes_temp2*F52)+(D52*mes_temp3*G52)+(D52*mes_temp4*H52)+(D52*mes_temp5*I52)+(D52*mes_temp6*J52)+(D52*mes_temp7*K52)+(D52*mes_temp8*L52))*(prev_temp/1+1)*(ferias/1+1))</f>
        <v>0</v>
      </c>
      <c r="O52" s="58"/>
      <c r="P52" s="58"/>
      <c r="Q52" s="58"/>
      <c r="R52" s="58"/>
      <c r="S52" s="58"/>
      <c r="T52" s="58"/>
      <c r="U52" s="58"/>
    </row>
    <row r="53" spans="2:21" x14ac:dyDescent="0.25">
      <c r="B53" s="68" t="str">
        <f>IF(qtd_niveis&gt;1,"II","")</f>
        <v/>
      </c>
      <c r="C53" s="69">
        <f>IF(venc_temp="Igual",Carreiras!C53,"")</f>
        <v>0</v>
      </c>
      <c r="D53" s="70"/>
      <c r="E53" s="74"/>
      <c r="F53" s="74"/>
      <c r="G53" s="74"/>
      <c r="H53" s="74"/>
      <c r="I53" s="74"/>
      <c r="J53" s="74"/>
      <c r="K53" s="74"/>
      <c r="L53" s="74"/>
      <c r="M53" s="76">
        <f t="shared" ref="M53:M59" si="15">SUM(E53:L53)</f>
        <v>0</v>
      </c>
      <c r="N53" s="70">
        <f t="shared" si="14"/>
        <v>0</v>
      </c>
      <c r="O53" s="51"/>
      <c r="P53" s="51"/>
      <c r="Q53" s="51"/>
      <c r="R53" s="51"/>
      <c r="S53" s="51"/>
      <c r="T53" s="51"/>
      <c r="U53" s="51"/>
    </row>
    <row r="54" spans="2:21" x14ac:dyDescent="0.25">
      <c r="B54" s="68" t="str">
        <f>IF(qtd_niveis&gt;2,"III","")</f>
        <v/>
      </c>
      <c r="C54" s="69">
        <f>IF(venc_temp="Igual",Carreiras!C54,"")</f>
        <v>0</v>
      </c>
      <c r="D54" s="69"/>
      <c r="E54" s="59"/>
      <c r="F54" s="59"/>
      <c r="G54" s="59"/>
      <c r="H54" s="59"/>
      <c r="I54" s="59"/>
      <c r="J54" s="59"/>
      <c r="K54" s="59"/>
      <c r="L54" s="59"/>
      <c r="M54" s="75">
        <f t="shared" si="15"/>
        <v>0</v>
      </c>
      <c r="N54" s="69">
        <f t="shared" si="14"/>
        <v>0</v>
      </c>
      <c r="O54" s="51"/>
      <c r="P54" s="51"/>
      <c r="Q54" s="51"/>
      <c r="R54" s="51"/>
      <c r="S54" s="51"/>
      <c r="T54" s="51"/>
      <c r="U54" s="51"/>
    </row>
    <row r="55" spans="2:21" x14ac:dyDescent="0.25">
      <c r="B55" s="110" t="str">
        <f>IF(qtd_niveis&gt;3,"IV","")</f>
        <v/>
      </c>
      <c r="C55" s="70">
        <f>IF(venc_temp="Igual",Carreiras!C55,"")</f>
        <v>0</v>
      </c>
      <c r="D55" s="70"/>
      <c r="E55" s="74"/>
      <c r="F55" s="74"/>
      <c r="G55" s="74"/>
      <c r="H55" s="74"/>
      <c r="I55" s="74"/>
      <c r="J55" s="74"/>
      <c r="K55" s="74"/>
      <c r="L55" s="74"/>
      <c r="M55" s="76">
        <f t="shared" si="15"/>
        <v>0</v>
      </c>
      <c r="N55" s="70">
        <f t="shared" si="14"/>
        <v>0</v>
      </c>
      <c r="O55" s="51"/>
      <c r="P55" s="51"/>
      <c r="Q55" s="51"/>
      <c r="R55" s="51"/>
      <c r="S55" s="51"/>
      <c r="T55" s="51"/>
      <c r="U55" s="51"/>
    </row>
    <row r="56" spans="2:21" x14ac:dyDescent="0.25">
      <c r="B56" s="110" t="str">
        <f>IF(qtd_niveis&gt;4,"V","")</f>
        <v/>
      </c>
      <c r="C56" s="69">
        <f>IF(venc_temp="Igual",Carreiras!C56,"")</f>
        <v>0</v>
      </c>
      <c r="D56" s="69"/>
      <c r="E56" s="59"/>
      <c r="F56" s="59"/>
      <c r="G56" s="59"/>
      <c r="H56" s="59"/>
      <c r="I56" s="59"/>
      <c r="J56" s="59"/>
      <c r="K56" s="59"/>
      <c r="L56" s="59"/>
      <c r="M56" s="75">
        <f t="shared" si="15"/>
        <v>0</v>
      </c>
      <c r="N56" s="69">
        <f t="shared" si="14"/>
        <v>0</v>
      </c>
      <c r="O56" s="2"/>
      <c r="P56" s="2"/>
      <c r="Q56" s="2"/>
      <c r="R56" s="2"/>
      <c r="S56" s="2"/>
      <c r="T56" s="2"/>
      <c r="U56" s="2"/>
    </row>
    <row r="57" spans="2:21" x14ac:dyDescent="0.25">
      <c r="B57" s="110" t="str">
        <f>IF(qtd_niveis&gt;5,"VI","")</f>
        <v/>
      </c>
      <c r="C57" s="70">
        <f>IF(venc_temp="Igual",Carreiras!C57,"")</f>
        <v>0</v>
      </c>
      <c r="D57" s="70"/>
      <c r="E57" s="74"/>
      <c r="F57" s="74"/>
      <c r="G57" s="74"/>
      <c r="H57" s="74"/>
      <c r="I57" s="74"/>
      <c r="J57" s="74"/>
      <c r="K57" s="74"/>
      <c r="L57" s="74"/>
      <c r="M57" s="76">
        <f t="shared" si="15"/>
        <v>0</v>
      </c>
      <c r="N57" s="70">
        <f t="shared" si="14"/>
        <v>0</v>
      </c>
      <c r="O57" s="2"/>
      <c r="P57" s="2"/>
      <c r="Q57" s="2"/>
      <c r="R57" s="2"/>
      <c r="S57" s="2"/>
      <c r="T57" s="2"/>
      <c r="U57" s="2"/>
    </row>
    <row r="58" spans="2:21" x14ac:dyDescent="0.25">
      <c r="B58" s="110" t="str">
        <f>IF(qtd_niveis&gt;6,"VII","")</f>
        <v/>
      </c>
      <c r="C58" s="69">
        <f>IF(venc_temp="Igual",Carreiras!C58,"")</f>
        <v>0</v>
      </c>
      <c r="D58" s="69"/>
      <c r="E58" s="59"/>
      <c r="F58" s="59"/>
      <c r="G58" s="59"/>
      <c r="H58" s="59"/>
      <c r="I58" s="59"/>
      <c r="J58" s="59"/>
      <c r="K58" s="59"/>
      <c r="L58" s="59"/>
      <c r="M58" s="75">
        <f t="shared" si="15"/>
        <v>0</v>
      </c>
      <c r="N58" s="69">
        <f t="shared" si="14"/>
        <v>0</v>
      </c>
      <c r="O58" s="2"/>
      <c r="P58" s="2"/>
      <c r="Q58" s="2"/>
      <c r="R58" s="2"/>
      <c r="S58" s="2"/>
      <c r="T58" s="2"/>
      <c r="U58" s="2"/>
    </row>
    <row r="59" spans="2:21" x14ac:dyDescent="0.25">
      <c r="B59" s="110" t="str">
        <f>IF(qtd_niveis&gt;7,"VIII","")</f>
        <v/>
      </c>
      <c r="C59" s="70">
        <f>IF(venc_temp="Igual",Carreiras!C59,"")</f>
        <v>0</v>
      </c>
      <c r="D59" s="70"/>
      <c r="E59" s="74"/>
      <c r="F59" s="74"/>
      <c r="G59" s="74"/>
      <c r="H59" s="74"/>
      <c r="I59" s="74"/>
      <c r="J59" s="74"/>
      <c r="K59" s="74"/>
      <c r="L59" s="74"/>
      <c r="M59" s="76">
        <f t="shared" si="15"/>
        <v>0</v>
      </c>
      <c r="N59" s="70">
        <f t="shared" si="14"/>
        <v>0</v>
      </c>
      <c r="O59" s="2"/>
      <c r="P59" s="2"/>
      <c r="Q59" s="2"/>
      <c r="R59" s="2"/>
      <c r="S59" s="2"/>
      <c r="T59" s="2"/>
      <c r="U59" s="2"/>
    </row>
    <row r="60" spans="2:21" x14ac:dyDescent="0.25">
      <c r="B60" s="157" t="s">
        <v>55</v>
      </c>
      <c r="C60" s="163"/>
      <c r="D60" s="73">
        <f>ch_7</f>
        <v>0</v>
      </c>
      <c r="E60" s="162"/>
      <c r="F60" s="144"/>
      <c r="G60" s="144"/>
      <c r="H60" s="144"/>
      <c r="I60" s="144"/>
      <c r="J60" s="144"/>
      <c r="K60" s="144"/>
      <c r="L60" s="144"/>
      <c r="M60" s="144"/>
      <c r="N60" s="145"/>
      <c r="O60" s="2"/>
      <c r="P60" s="2"/>
      <c r="Q60" s="2"/>
      <c r="R60" s="2"/>
      <c r="S60" s="2"/>
      <c r="T60" s="2"/>
      <c r="U60" s="2"/>
    </row>
    <row r="61" spans="2:21" x14ac:dyDescent="0.25">
      <c r="B61" s="68" t="str">
        <f>IF(qtd_niveis&gt;0,"I","")</f>
        <v/>
      </c>
      <c r="C61" s="69">
        <f>IF(venc_temp="Igual",Carreiras!C61,"")</f>
        <v>0</v>
      </c>
      <c r="D61" s="69"/>
      <c r="E61" s="59"/>
      <c r="F61" s="59"/>
      <c r="G61" s="59"/>
      <c r="H61" s="59"/>
      <c r="I61" s="59"/>
      <c r="J61" s="59"/>
      <c r="K61" s="59"/>
      <c r="L61" s="59"/>
      <c r="M61" s="75">
        <f>SUM(E61:L61)</f>
        <v>0</v>
      </c>
      <c r="N61" s="69">
        <f t="shared" ref="N61:N68" si="16">IF(venc_temp="Igual",((C61*mes_temp1*E61)+(C61*mes_temp2*F61)+(C61*mes_temp3*G61)+(C61*mes_temp4*H61)+(C61*mes_temp5*I61)+(C61*mes_temp6*J61)+(C61*mes_temp7*K61)+(C61*mes_temp8*L61))*(prev_temp/1+1)*(ferias/1+1),((D61*mes_temp1*E61)+(D61*mes_temp2*F61)+(D61*mes_temp3*G61)+(D61*mes_temp4*H61)+(D61*mes_temp5*I61)+(D61*mes_temp6*J61)+(D61*mes_temp7*K61)+(D61*mes_temp8*L61))*(prev_temp/1+1)*(ferias/1+1))</f>
        <v>0</v>
      </c>
      <c r="O61" s="2"/>
      <c r="P61" s="2"/>
      <c r="Q61" s="2"/>
      <c r="R61" s="2"/>
      <c r="S61" s="2"/>
      <c r="T61" s="2"/>
      <c r="U61" s="2"/>
    </row>
    <row r="62" spans="2:21" x14ac:dyDescent="0.25">
      <c r="B62" s="68" t="str">
        <f>IF(qtd_niveis&gt;1,"II","")</f>
        <v/>
      </c>
      <c r="C62" s="69">
        <f>IF(venc_temp="Igual",Carreiras!C62,"")</f>
        <v>0</v>
      </c>
      <c r="D62" s="70"/>
      <c r="E62" s="74"/>
      <c r="F62" s="74"/>
      <c r="G62" s="74"/>
      <c r="H62" s="74"/>
      <c r="I62" s="74"/>
      <c r="J62" s="74"/>
      <c r="K62" s="74"/>
      <c r="L62" s="74"/>
      <c r="M62" s="76">
        <f t="shared" ref="M62:M68" si="17">SUM(E62:L62)</f>
        <v>0</v>
      </c>
      <c r="N62" s="70">
        <f t="shared" si="16"/>
        <v>0</v>
      </c>
      <c r="O62" s="2"/>
      <c r="P62" s="2"/>
      <c r="Q62" s="2"/>
      <c r="R62" s="2"/>
      <c r="S62" s="2"/>
      <c r="T62" s="2"/>
      <c r="U62" s="2"/>
    </row>
    <row r="63" spans="2:21" x14ac:dyDescent="0.25">
      <c r="B63" s="68" t="str">
        <f>IF(qtd_niveis&gt;2,"III","")</f>
        <v/>
      </c>
      <c r="C63" s="69">
        <f>IF(venc_temp="Igual",Carreiras!C63,"")</f>
        <v>0</v>
      </c>
      <c r="D63" s="69"/>
      <c r="E63" s="59"/>
      <c r="F63" s="59"/>
      <c r="G63" s="59"/>
      <c r="H63" s="59"/>
      <c r="I63" s="59"/>
      <c r="J63" s="59"/>
      <c r="K63" s="59"/>
      <c r="L63" s="59"/>
      <c r="M63" s="75">
        <f t="shared" si="17"/>
        <v>0</v>
      </c>
      <c r="N63" s="69">
        <f t="shared" si="16"/>
        <v>0</v>
      </c>
      <c r="O63" s="2"/>
      <c r="P63" s="2"/>
      <c r="Q63" s="2"/>
      <c r="R63" s="2"/>
      <c r="S63" s="2"/>
      <c r="T63" s="2"/>
      <c r="U63" s="2"/>
    </row>
    <row r="64" spans="2:21" x14ac:dyDescent="0.25">
      <c r="B64" s="110" t="str">
        <f>IF(qtd_niveis&gt;3,"IV","")</f>
        <v/>
      </c>
      <c r="C64" s="70">
        <f>IF(venc_temp="Igual",Carreiras!C64,"")</f>
        <v>0</v>
      </c>
      <c r="D64" s="70"/>
      <c r="E64" s="74"/>
      <c r="F64" s="74"/>
      <c r="G64" s="74"/>
      <c r="H64" s="74"/>
      <c r="I64" s="74"/>
      <c r="J64" s="74"/>
      <c r="K64" s="74"/>
      <c r="L64" s="74"/>
      <c r="M64" s="76">
        <f t="shared" si="17"/>
        <v>0</v>
      </c>
      <c r="N64" s="70">
        <f t="shared" si="16"/>
        <v>0</v>
      </c>
    </row>
    <row r="65" spans="2:14" x14ac:dyDescent="0.25">
      <c r="B65" s="110" t="str">
        <f>IF(qtd_niveis&gt;4,"V","")</f>
        <v/>
      </c>
      <c r="C65" s="69">
        <f>IF(venc_temp="Igual",Carreiras!C65,"")</f>
        <v>0</v>
      </c>
      <c r="D65" s="69"/>
      <c r="E65" s="59"/>
      <c r="F65" s="59"/>
      <c r="G65" s="59"/>
      <c r="H65" s="59"/>
      <c r="I65" s="59"/>
      <c r="J65" s="59"/>
      <c r="K65" s="59"/>
      <c r="L65" s="59"/>
      <c r="M65" s="75">
        <f t="shared" si="17"/>
        <v>0</v>
      </c>
      <c r="N65" s="69">
        <f t="shared" si="16"/>
        <v>0</v>
      </c>
    </row>
    <row r="66" spans="2:14" x14ac:dyDescent="0.25">
      <c r="B66" s="110" t="str">
        <f>IF(qtd_niveis&gt;5,"VI","")</f>
        <v/>
      </c>
      <c r="C66" s="70">
        <f>IF(venc_temp="Igual",Carreiras!C66,"")</f>
        <v>0</v>
      </c>
      <c r="D66" s="70"/>
      <c r="E66" s="74"/>
      <c r="F66" s="74"/>
      <c r="G66" s="74"/>
      <c r="H66" s="74"/>
      <c r="I66" s="74"/>
      <c r="J66" s="74"/>
      <c r="K66" s="74"/>
      <c r="L66" s="74"/>
      <c r="M66" s="76">
        <f t="shared" si="17"/>
        <v>0</v>
      </c>
      <c r="N66" s="70">
        <f t="shared" si="16"/>
        <v>0</v>
      </c>
    </row>
    <row r="67" spans="2:14" x14ac:dyDescent="0.25">
      <c r="B67" s="110" t="str">
        <f>IF(qtd_niveis&gt;6,"VII","")</f>
        <v/>
      </c>
      <c r="C67" s="69">
        <f>IF(venc_temp="Igual",Carreiras!C67,"")</f>
        <v>0</v>
      </c>
      <c r="D67" s="69"/>
      <c r="E67" s="59"/>
      <c r="F67" s="59"/>
      <c r="G67" s="59"/>
      <c r="H67" s="59"/>
      <c r="I67" s="59"/>
      <c r="J67" s="59"/>
      <c r="K67" s="59"/>
      <c r="L67" s="59"/>
      <c r="M67" s="75">
        <f t="shared" si="17"/>
        <v>0</v>
      </c>
      <c r="N67" s="69">
        <f t="shared" si="16"/>
        <v>0</v>
      </c>
    </row>
    <row r="68" spans="2:14" x14ac:dyDescent="0.25">
      <c r="B68" s="110" t="str">
        <f>IF(qtd_niveis&gt;7,"VIII","")</f>
        <v/>
      </c>
      <c r="C68" s="70">
        <f>IF(venc_temp="Igual",Carreiras!C68,"")</f>
        <v>0</v>
      </c>
      <c r="D68" s="70"/>
      <c r="E68" s="74"/>
      <c r="F68" s="74"/>
      <c r="G68" s="74"/>
      <c r="H68" s="74"/>
      <c r="I68" s="74"/>
      <c r="J68" s="74"/>
      <c r="K68" s="74"/>
      <c r="L68" s="74"/>
      <c r="M68" s="76">
        <f t="shared" si="17"/>
        <v>0</v>
      </c>
      <c r="N68" s="70">
        <f t="shared" si="16"/>
        <v>0</v>
      </c>
    </row>
    <row r="69" spans="2:14" x14ac:dyDescent="0.25">
      <c r="B69" s="157" t="s">
        <v>56</v>
      </c>
      <c r="C69" s="163"/>
      <c r="D69" s="73">
        <f>ch_8</f>
        <v>0</v>
      </c>
      <c r="E69" s="162"/>
      <c r="F69" s="144"/>
      <c r="G69" s="144"/>
      <c r="H69" s="144"/>
      <c r="I69" s="144"/>
      <c r="J69" s="144"/>
      <c r="K69" s="144"/>
      <c r="L69" s="144"/>
      <c r="M69" s="144"/>
      <c r="N69" s="145"/>
    </row>
    <row r="70" spans="2:14" x14ac:dyDescent="0.25">
      <c r="B70" s="68" t="str">
        <f>IF(qtd_niveis&gt;0,"I","")</f>
        <v/>
      </c>
      <c r="C70" s="69">
        <f>IF(venc_temp="Igual",Carreiras!C70,"")</f>
        <v>0</v>
      </c>
      <c r="D70" s="69"/>
      <c r="E70" s="59"/>
      <c r="F70" s="59"/>
      <c r="G70" s="59"/>
      <c r="H70" s="59"/>
      <c r="I70" s="59"/>
      <c r="J70" s="59"/>
      <c r="K70" s="59"/>
      <c r="L70" s="59"/>
      <c r="M70" s="75">
        <f>SUM(E70:L70)</f>
        <v>0</v>
      </c>
      <c r="N70" s="69">
        <f t="shared" ref="N70:N77" si="18">IF(venc_temp="Igual",((C70*mes_temp1*E70)+(C70*mes_temp2*F70)+(C70*mes_temp3*G70)+(C70*mes_temp4*H70)+(C70*mes_temp5*I70)+(C70*mes_temp6*J70)+(C70*mes_temp7*K70)+(C70*mes_temp8*L70))*(prev_temp/1+1)*(ferias/1+1),((D70*mes_temp1*E70)+(D70*mes_temp2*F70)+(D70*mes_temp3*G70)+(D70*mes_temp4*H70)+(D70*mes_temp5*I70)+(D70*mes_temp6*J70)+(D70*mes_temp7*K70)+(D70*mes_temp8*L70))*(prev_temp/1+1)*(ferias/1+1))</f>
        <v>0</v>
      </c>
    </row>
    <row r="71" spans="2:14" x14ac:dyDescent="0.25">
      <c r="B71" s="68" t="str">
        <f>IF(qtd_niveis&gt;1,"II","")</f>
        <v/>
      </c>
      <c r="C71" s="69">
        <f>IF(venc_temp="Igual",Carreiras!C71,"")</f>
        <v>0</v>
      </c>
      <c r="D71" s="70"/>
      <c r="E71" s="74"/>
      <c r="F71" s="74"/>
      <c r="G71" s="74"/>
      <c r="H71" s="74"/>
      <c r="I71" s="74"/>
      <c r="J71" s="74"/>
      <c r="K71" s="74"/>
      <c r="L71" s="74"/>
      <c r="M71" s="76">
        <f t="shared" ref="M71:M77" si="19">SUM(E71:L71)</f>
        <v>0</v>
      </c>
      <c r="N71" s="70">
        <f t="shared" si="18"/>
        <v>0</v>
      </c>
    </row>
    <row r="72" spans="2:14" x14ac:dyDescent="0.25">
      <c r="B72" s="68" t="str">
        <f>IF(qtd_niveis&gt;2,"III","")</f>
        <v/>
      </c>
      <c r="C72" s="69">
        <f>IF(venc_temp="Igual",Carreiras!C72,"")</f>
        <v>0</v>
      </c>
      <c r="D72" s="69"/>
      <c r="E72" s="59"/>
      <c r="F72" s="59"/>
      <c r="G72" s="59"/>
      <c r="H72" s="59"/>
      <c r="I72" s="59"/>
      <c r="J72" s="59"/>
      <c r="K72" s="59"/>
      <c r="L72" s="59"/>
      <c r="M72" s="75">
        <f t="shared" si="19"/>
        <v>0</v>
      </c>
      <c r="N72" s="69">
        <f t="shared" si="18"/>
        <v>0</v>
      </c>
    </row>
    <row r="73" spans="2:14" x14ac:dyDescent="0.25">
      <c r="B73" s="110" t="str">
        <f>IF(qtd_niveis&gt;3,"IV","")</f>
        <v/>
      </c>
      <c r="C73" s="70">
        <f>IF(venc_temp="Igual",Carreiras!C73,"")</f>
        <v>0</v>
      </c>
      <c r="D73" s="70"/>
      <c r="E73" s="74"/>
      <c r="F73" s="74"/>
      <c r="G73" s="74"/>
      <c r="H73" s="74"/>
      <c r="I73" s="74"/>
      <c r="J73" s="74"/>
      <c r="K73" s="74"/>
      <c r="L73" s="74"/>
      <c r="M73" s="76">
        <f t="shared" si="19"/>
        <v>0</v>
      </c>
      <c r="N73" s="70">
        <f t="shared" si="18"/>
        <v>0</v>
      </c>
    </row>
    <row r="74" spans="2:14" x14ac:dyDescent="0.25">
      <c r="B74" s="110" t="str">
        <f>IF(qtd_niveis&gt;4,"V","")</f>
        <v/>
      </c>
      <c r="C74" s="69">
        <f>IF(venc_temp="Igual",Carreiras!C74,"")</f>
        <v>0</v>
      </c>
      <c r="D74" s="69"/>
      <c r="E74" s="59"/>
      <c r="F74" s="59"/>
      <c r="G74" s="59"/>
      <c r="H74" s="59"/>
      <c r="I74" s="59"/>
      <c r="J74" s="59"/>
      <c r="K74" s="59"/>
      <c r="L74" s="59"/>
      <c r="M74" s="75">
        <f t="shared" si="19"/>
        <v>0</v>
      </c>
      <c r="N74" s="69">
        <f t="shared" si="18"/>
        <v>0</v>
      </c>
    </row>
    <row r="75" spans="2:14" x14ac:dyDescent="0.25">
      <c r="B75" s="110" t="str">
        <f>IF(qtd_niveis&gt;5,"VI","")</f>
        <v/>
      </c>
      <c r="C75" s="70">
        <f>IF(venc_temp="Igual",Carreiras!C75,"")</f>
        <v>0</v>
      </c>
      <c r="D75" s="70"/>
      <c r="E75" s="74"/>
      <c r="F75" s="74"/>
      <c r="G75" s="74"/>
      <c r="H75" s="74"/>
      <c r="I75" s="74"/>
      <c r="J75" s="74"/>
      <c r="K75" s="74"/>
      <c r="L75" s="74"/>
      <c r="M75" s="76">
        <f t="shared" si="19"/>
        <v>0</v>
      </c>
      <c r="N75" s="70">
        <f t="shared" si="18"/>
        <v>0</v>
      </c>
    </row>
    <row r="76" spans="2:14" x14ac:dyDescent="0.25">
      <c r="B76" s="110" t="str">
        <f>IF(qtd_niveis&gt;6,"VII","")</f>
        <v/>
      </c>
      <c r="C76" s="69">
        <f>IF(venc_temp="Igual",Carreiras!C76,"")</f>
        <v>0</v>
      </c>
      <c r="D76" s="69"/>
      <c r="E76" s="59"/>
      <c r="F76" s="59"/>
      <c r="G76" s="59"/>
      <c r="H76" s="59"/>
      <c r="I76" s="59"/>
      <c r="J76" s="59"/>
      <c r="K76" s="59"/>
      <c r="L76" s="59"/>
      <c r="M76" s="75">
        <f t="shared" si="19"/>
        <v>0</v>
      </c>
      <c r="N76" s="69">
        <f t="shared" si="18"/>
        <v>0</v>
      </c>
    </row>
    <row r="77" spans="2:14" x14ac:dyDescent="0.25">
      <c r="B77" s="110" t="str">
        <f>IF(qtd_niveis&gt;7,"VIII","")</f>
        <v/>
      </c>
      <c r="C77" s="70">
        <f>IF(venc_temp="Igual",Carreiras!C77,"")</f>
        <v>0</v>
      </c>
      <c r="D77" s="70"/>
      <c r="E77" s="74"/>
      <c r="F77" s="74"/>
      <c r="G77" s="74"/>
      <c r="H77" s="74"/>
      <c r="I77" s="74"/>
      <c r="J77" s="74"/>
      <c r="K77" s="74"/>
      <c r="L77" s="74"/>
      <c r="M77" s="76">
        <f t="shared" si="19"/>
        <v>0</v>
      </c>
      <c r="N77" s="70">
        <f t="shared" si="18"/>
        <v>0</v>
      </c>
    </row>
    <row r="78" spans="2:14" x14ac:dyDescent="0.25">
      <c r="B78" s="157" t="s">
        <v>58</v>
      </c>
      <c r="C78" s="163"/>
      <c r="D78" s="73">
        <f>ch_9</f>
        <v>0</v>
      </c>
      <c r="E78" s="162"/>
      <c r="F78" s="144"/>
      <c r="G78" s="144"/>
      <c r="H78" s="144"/>
      <c r="I78" s="144"/>
      <c r="J78" s="144"/>
      <c r="K78" s="144"/>
      <c r="L78" s="144"/>
      <c r="M78" s="144"/>
      <c r="N78" s="145"/>
    </row>
    <row r="79" spans="2:14" x14ac:dyDescent="0.25">
      <c r="B79" s="68" t="str">
        <f>IF(qtd_niveis&gt;0,"I","")</f>
        <v/>
      </c>
      <c r="C79" s="69">
        <f>IF(venc_temp="Igual",Carreiras!C79,"")</f>
        <v>0</v>
      </c>
      <c r="D79" s="69"/>
      <c r="E79" s="59"/>
      <c r="F79" s="59"/>
      <c r="G79" s="59"/>
      <c r="H79" s="59"/>
      <c r="I79" s="59"/>
      <c r="J79" s="59"/>
      <c r="K79" s="59"/>
      <c r="L79" s="59"/>
      <c r="M79" s="75">
        <f>SUM(E79:L79)</f>
        <v>0</v>
      </c>
      <c r="N79" s="69">
        <f t="shared" ref="N79:N86" si="20">IF(venc_temp="Igual",((C79*mes_temp1*E79)+(C79*mes_temp2*F79)+(C79*mes_temp3*G79)+(C79*mes_temp4*H79)+(C79*mes_temp5*I79)+(C79*mes_temp6*J79)+(C79*mes_temp7*K79)+(C79*mes_temp8*L79))*(prev_temp/1+1)*(ferias/1+1),((D79*mes_temp1*E79)+(D79*mes_temp2*F79)+(D79*mes_temp3*G79)+(D79*mes_temp4*H79)+(D79*mes_temp5*I79)+(D79*mes_temp6*J79)+(D79*mes_temp7*K79)+(D79*mes_temp8*L79))*(prev_temp/1+1)*(ferias/1+1))</f>
        <v>0</v>
      </c>
    </row>
    <row r="80" spans="2:14" x14ac:dyDescent="0.25">
      <c r="B80" s="68" t="str">
        <f>IF(qtd_niveis&gt;1,"II","")</f>
        <v/>
      </c>
      <c r="C80" s="69">
        <f>IF(venc_temp="Igual",Carreiras!C80,"")</f>
        <v>0</v>
      </c>
      <c r="D80" s="70"/>
      <c r="E80" s="74"/>
      <c r="F80" s="74"/>
      <c r="G80" s="74"/>
      <c r="H80" s="74"/>
      <c r="I80" s="74"/>
      <c r="J80" s="74"/>
      <c r="K80" s="74"/>
      <c r="L80" s="74"/>
      <c r="M80" s="76">
        <f t="shared" ref="M80:M86" si="21">SUM(E80:L80)</f>
        <v>0</v>
      </c>
      <c r="N80" s="70">
        <f t="shared" si="20"/>
        <v>0</v>
      </c>
    </row>
    <row r="81" spans="2:14" x14ac:dyDescent="0.25">
      <c r="B81" s="68" t="str">
        <f>IF(qtd_niveis&gt;2,"III","")</f>
        <v/>
      </c>
      <c r="C81" s="69">
        <f>IF(venc_temp="Igual",Carreiras!C81,"")</f>
        <v>0</v>
      </c>
      <c r="D81" s="69"/>
      <c r="E81" s="59"/>
      <c r="F81" s="59"/>
      <c r="G81" s="59"/>
      <c r="H81" s="59"/>
      <c r="I81" s="59"/>
      <c r="J81" s="59"/>
      <c r="K81" s="59"/>
      <c r="L81" s="59"/>
      <c r="M81" s="75">
        <f t="shared" si="21"/>
        <v>0</v>
      </c>
      <c r="N81" s="69">
        <f t="shared" si="20"/>
        <v>0</v>
      </c>
    </row>
    <row r="82" spans="2:14" x14ac:dyDescent="0.25">
      <c r="B82" s="110" t="str">
        <f>IF(qtd_niveis&gt;3,"IV","")</f>
        <v/>
      </c>
      <c r="C82" s="70">
        <f>IF(venc_temp="Igual",Carreiras!C82,"")</f>
        <v>0</v>
      </c>
      <c r="D82" s="70"/>
      <c r="E82" s="74"/>
      <c r="F82" s="74"/>
      <c r="G82" s="74"/>
      <c r="H82" s="74"/>
      <c r="I82" s="74"/>
      <c r="J82" s="74"/>
      <c r="K82" s="74"/>
      <c r="L82" s="74"/>
      <c r="M82" s="76">
        <f t="shared" si="21"/>
        <v>0</v>
      </c>
      <c r="N82" s="70">
        <f t="shared" si="20"/>
        <v>0</v>
      </c>
    </row>
    <row r="83" spans="2:14" x14ac:dyDescent="0.25">
      <c r="B83" s="110" t="str">
        <f>IF(qtd_niveis&gt;4,"V","")</f>
        <v/>
      </c>
      <c r="C83" s="69">
        <f>IF(venc_temp="Igual",Carreiras!C83,"")</f>
        <v>0</v>
      </c>
      <c r="D83" s="69"/>
      <c r="E83" s="59"/>
      <c r="F83" s="59"/>
      <c r="G83" s="59"/>
      <c r="H83" s="59"/>
      <c r="I83" s="59"/>
      <c r="J83" s="59"/>
      <c r="K83" s="59"/>
      <c r="L83" s="59"/>
      <c r="M83" s="75">
        <f t="shared" si="21"/>
        <v>0</v>
      </c>
      <c r="N83" s="69">
        <f t="shared" si="20"/>
        <v>0</v>
      </c>
    </row>
    <row r="84" spans="2:14" x14ac:dyDescent="0.25">
      <c r="B84" s="110" t="str">
        <f>IF(qtd_niveis&gt;5,"VI","")</f>
        <v/>
      </c>
      <c r="C84" s="70">
        <f>IF(venc_temp="Igual",Carreiras!C84,"")</f>
        <v>0</v>
      </c>
      <c r="D84" s="70"/>
      <c r="E84" s="74"/>
      <c r="F84" s="74"/>
      <c r="G84" s="74"/>
      <c r="H84" s="74"/>
      <c r="I84" s="74"/>
      <c r="J84" s="74"/>
      <c r="K84" s="74"/>
      <c r="L84" s="74"/>
      <c r="M84" s="76">
        <f t="shared" si="21"/>
        <v>0</v>
      </c>
      <c r="N84" s="70">
        <f t="shared" si="20"/>
        <v>0</v>
      </c>
    </row>
    <row r="85" spans="2:14" x14ac:dyDescent="0.25">
      <c r="B85" s="110" t="str">
        <f>IF(qtd_niveis&gt;6,"VII","")</f>
        <v/>
      </c>
      <c r="C85" s="69">
        <f>IF(venc_temp="Igual",Carreiras!C85,"")</f>
        <v>0</v>
      </c>
      <c r="D85" s="69"/>
      <c r="E85" s="59"/>
      <c r="F85" s="59"/>
      <c r="G85" s="59"/>
      <c r="H85" s="59"/>
      <c r="I85" s="59"/>
      <c r="J85" s="59"/>
      <c r="K85" s="59"/>
      <c r="L85" s="59"/>
      <c r="M85" s="75">
        <f t="shared" si="21"/>
        <v>0</v>
      </c>
      <c r="N85" s="69">
        <f t="shared" si="20"/>
        <v>0</v>
      </c>
    </row>
    <row r="86" spans="2:14" x14ac:dyDescent="0.25">
      <c r="B86" s="110" t="str">
        <f>IF(qtd_niveis&gt;7,"VIII","")</f>
        <v/>
      </c>
      <c r="C86" s="70">
        <f>IF(venc_temp="Igual",Carreiras!C86,"")</f>
        <v>0</v>
      </c>
      <c r="D86" s="70"/>
      <c r="E86" s="74"/>
      <c r="F86" s="74"/>
      <c r="G86" s="74"/>
      <c r="H86" s="74"/>
      <c r="I86" s="74"/>
      <c r="J86" s="74"/>
      <c r="K86" s="74"/>
      <c r="L86" s="74"/>
      <c r="M86" s="76">
        <f t="shared" si="21"/>
        <v>0</v>
      </c>
      <c r="N86" s="70">
        <f t="shared" si="20"/>
        <v>0</v>
      </c>
    </row>
    <row r="87" spans="2:14" x14ac:dyDescent="0.25">
      <c r="B87" s="157" t="s">
        <v>57</v>
      </c>
      <c r="C87" s="163"/>
      <c r="D87" s="73">
        <f>ch_10</f>
        <v>0</v>
      </c>
      <c r="E87" s="162"/>
      <c r="F87" s="144"/>
      <c r="G87" s="144"/>
      <c r="H87" s="144"/>
      <c r="I87" s="144"/>
      <c r="J87" s="144"/>
      <c r="K87" s="144"/>
      <c r="L87" s="144"/>
      <c r="M87" s="144"/>
      <c r="N87" s="145"/>
    </row>
    <row r="88" spans="2:14" x14ac:dyDescent="0.25">
      <c r="B88" s="68" t="str">
        <f>IF(qtd_niveis&gt;0,"I","")</f>
        <v/>
      </c>
      <c r="C88" s="69">
        <f>IF(venc_temp="Igual",Carreiras!C88,"")</f>
        <v>0</v>
      </c>
      <c r="D88" s="69"/>
      <c r="E88" s="59"/>
      <c r="F88" s="59"/>
      <c r="G88" s="59"/>
      <c r="H88" s="59"/>
      <c r="I88" s="59"/>
      <c r="J88" s="59"/>
      <c r="K88" s="59"/>
      <c r="L88" s="59"/>
      <c r="M88" s="75">
        <f>SUM(E88:L88)</f>
        <v>0</v>
      </c>
      <c r="N88" s="69">
        <f t="shared" ref="N88:N95" si="22">IF(venc_temp="Igual",((C88*mes_temp1*E88)+(C88*mes_temp2*F88)+(C88*mes_temp3*G88)+(C88*mes_temp4*H88)+(C88*mes_temp5*I88)+(C88*mes_temp6*J88)+(C88*mes_temp7*K88)+(C88*mes_temp8*L88))*(prev_temp/1+1)*(ferias/1+1),((D88*mes_temp1*E88)+(D88*mes_temp2*F88)+(D88*mes_temp3*G88)+(D88*mes_temp4*H88)+(D88*mes_temp5*I88)+(D88*mes_temp6*J88)+(D88*mes_temp7*K88)+(D88*mes_temp8*L88))*(prev_temp/1+1)*(ferias/1+1))</f>
        <v>0</v>
      </c>
    </row>
    <row r="89" spans="2:14" x14ac:dyDescent="0.25">
      <c r="B89" s="68" t="str">
        <f>IF(qtd_niveis&gt;1,"II","")</f>
        <v/>
      </c>
      <c r="C89" s="69">
        <f>IF(venc_temp="Igual",Carreiras!C89,"")</f>
        <v>0</v>
      </c>
      <c r="D89" s="70"/>
      <c r="E89" s="74"/>
      <c r="F89" s="74"/>
      <c r="G89" s="74"/>
      <c r="H89" s="74"/>
      <c r="I89" s="74"/>
      <c r="J89" s="74"/>
      <c r="K89" s="74"/>
      <c r="L89" s="74"/>
      <c r="M89" s="76">
        <f t="shared" ref="M89:M95" si="23">SUM(E89:L89)</f>
        <v>0</v>
      </c>
      <c r="N89" s="70">
        <f t="shared" si="22"/>
        <v>0</v>
      </c>
    </row>
    <row r="90" spans="2:14" x14ac:dyDescent="0.25">
      <c r="B90" s="68" t="str">
        <f>IF(qtd_niveis&gt;2,"III","")</f>
        <v/>
      </c>
      <c r="C90" s="69">
        <f>IF(venc_temp="Igual",Carreiras!C90,"")</f>
        <v>0</v>
      </c>
      <c r="D90" s="69"/>
      <c r="E90" s="59"/>
      <c r="F90" s="59"/>
      <c r="G90" s="59"/>
      <c r="H90" s="59"/>
      <c r="I90" s="59"/>
      <c r="J90" s="59"/>
      <c r="K90" s="59"/>
      <c r="L90" s="59"/>
      <c r="M90" s="75">
        <f t="shared" si="23"/>
        <v>0</v>
      </c>
      <c r="N90" s="69">
        <f t="shared" si="22"/>
        <v>0</v>
      </c>
    </row>
    <row r="91" spans="2:14" x14ac:dyDescent="0.25">
      <c r="B91" s="110" t="str">
        <f>IF(qtd_niveis&gt;3,"IV","")</f>
        <v/>
      </c>
      <c r="C91" s="70">
        <f>IF(venc_temp="Igual",Carreiras!C91,"")</f>
        <v>0</v>
      </c>
      <c r="D91" s="70"/>
      <c r="E91" s="74"/>
      <c r="F91" s="74"/>
      <c r="G91" s="74"/>
      <c r="H91" s="74"/>
      <c r="I91" s="74"/>
      <c r="J91" s="74"/>
      <c r="K91" s="74"/>
      <c r="L91" s="74"/>
      <c r="M91" s="76">
        <f t="shared" si="23"/>
        <v>0</v>
      </c>
      <c r="N91" s="70">
        <f t="shared" si="22"/>
        <v>0</v>
      </c>
    </row>
    <row r="92" spans="2:14" x14ac:dyDescent="0.25">
      <c r="B92" s="110" t="str">
        <f>IF(qtd_niveis&gt;4,"V","")</f>
        <v/>
      </c>
      <c r="C92" s="69">
        <f>IF(venc_temp="Igual",Carreiras!C92,"")</f>
        <v>0</v>
      </c>
      <c r="D92" s="69"/>
      <c r="E92" s="59"/>
      <c r="F92" s="59"/>
      <c r="G92" s="59"/>
      <c r="H92" s="59"/>
      <c r="I92" s="59"/>
      <c r="J92" s="59"/>
      <c r="K92" s="59"/>
      <c r="L92" s="59"/>
      <c r="M92" s="75">
        <f t="shared" si="23"/>
        <v>0</v>
      </c>
      <c r="N92" s="69">
        <f t="shared" si="22"/>
        <v>0</v>
      </c>
    </row>
    <row r="93" spans="2:14" x14ac:dyDescent="0.25">
      <c r="B93" s="110" t="str">
        <f>IF(qtd_niveis&gt;5,"VI","")</f>
        <v/>
      </c>
      <c r="C93" s="70">
        <f>IF(venc_temp="Igual",Carreiras!C93,"")</f>
        <v>0</v>
      </c>
      <c r="D93" s="70"/>
      <c r="E93" s="74"/>
      <c r="F93" s="74"/>
      <c r="G93" s="74"/>
      <c r="H93" s="74"/>
      <c r="I93" s="74"/>
      <c r="J93" s="74"/>
      <c r="K93" s="74"/>
      <c r="L93" s="74"/>
      <c r="M93" s="76">
        <f t="shared" si="23"/>
        <v>0</v>
      </c>
      <c r="N93" s="70">
        <f t="shared" si="22"/>
        <v>0</v>
      </c>
    </row>
    <row r="94" spans="2:14" x14ac:dyDescent="0.25">
      <c r="B94" s="110" t="str">
        <f>IF(qtd_niveis&gt;6,"VII","")</f>
        <v/>
      </c>
      <c r="C94" s="69">
        <f>IF(venc_temp="Igual",Carreiras!C94,"")</f>
        <v>0</v>
      </c>
      <c r="D94" s="69"/>
      <c r="E94" s="59"/>
      <c r="F94" s="59"/>
      <c r="G94" s="59"/>
      <c r="H94" s="59"/>
      <c r="I94" s="59"/>
      <c r="J94" s="59"/>
      <c r="K94" s="59"/>
      <c r="L94" s="59"/>
      <c r="M94" s="75">
        <f t="shared" si="23"/>
        <v>0</v>
      </c>
      <c r="N94" s="69">
        <f t="shared" si="22"/>
        <v>0</v>
      </c>
    </row>
    <row r="95" spans="2:14" x14ac:dyDescent="0.25">
      <c r="B95" s="110" t="str">
        <f>IF(qtd_niveis&gt;7,"VIII","")</f>
        <v/>
      </c>
      <c r="C95" s="70">
        <f>IF(venc_temp="Igual",Carreiras!C95,"")</f>
        <v>0</v>
      </c>
      <c r="D95" s="70"/>
      <c r="E95" s="74"/>
      <c r="F95" s="74"/>
      <c r="G95" s="74"/>
      <c r="H95" s="74"/>
      <c r="I95" s="74"/>
      <c r="J95" s="74"/>
      <c r="K95" s="74"/>
      <c r="L95" s="74"/>
      <c r="M95" s="76">
        <f t="shared" si="23"/>
        <v>0</v>
      </c>
      <c r="N95" s="70">
        <f t="shared" si="22"/>
        <v>0</v>
      </c>
    </row>
    <row r="96" spans="2:14" x14ac:dyDescent="0.25">
      <c r="B96" s="161" t="s">
        <v>66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77">
        <f>SUM(M7:M95)</f>
        <v>0</v>
      </c>
      <c r="N96" s="78">
        <f>SUM(N7:N95)</f>
        <v>0</v>
      </c>
    </row>
    <row r="97" spans="5:14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5:14" x14ac:dyDescent="0.25">
      <c r="F98" s="2"/>
      <c r="G98" s="2"/>
      <c r="H98" s="2"/>
      <c r="I98" s="2"/>
      <c r="J98" s="2"/>
      <c r="K98" s="2"/>
      <c r="L98" s="2"/>
      <c r="M98" s="2"/>
      <c r="N98" s="2"/>
    </row>
    <row r="99" spans="5:14" x14ac:dyDescent="0.25">
      <c r="F99" s="2"/>
      <c r="G99" s="2"/>
      <c r="H99" s="2"/>
      <c r="I99" s="2"/>
      <c r="J99" s="2"/>
      <c r="K99" s="2"/>
      <c r="L99" s="2"/>
      <c r="M99" s="2"/>
      <c r="N99" s="2"/>
    </row>
    <row r="100" spans="5:14" x14ac:dyDescent="0.25">
      <c r="F100" s="2"/>
      <c r="G100" s="2"/>
      <c r="H100" s="2"/>
      <c r="I100" s="2"/>
      <c r="J100" s="2"/>
      <c r="K100" s="2"/>
      <c r="L100" s="2"/>
      <c r="M100" s="2"/>
      <c r="N100" s="2"/>
    </row>
    <row r="101" spans="5:14" x14ac:dyDescent="0.25">
      <c r="F101" s="2"/>
      <c r="G101" s="2"/>
      <c r="H101" s="2"/>
      <c r="I101" s="2"/>
      <c r="J101" s="2"/>
      <c r="K101" s="2"/>
      <c r="L101" s="2"/>
      <c r="M101" s="2"/>
      <c r="N101" s="2"/>
    </row>
    <row r="102" spans="5:14" x14ac:dyDescent="0.25">
      <c r="F102" s="2"/>
      <c r="G102" s="2"/>
      <c r="H102" s="2"/>
      <c r="I102" s="2"/>
      <c r="J102" s="2"/>
      <c r="K102" s="2"/>
      <c r="L102" s="2"/>
      <c r="M102" s="2"/>
      <c r="N102" s="2"/>
    </row>
    <row r="103" spans="5:14" x14ac:dyDescent="0.25">
      <c r="F103" s="2"/>
      <c r="G103" s="2"/>
      <c r="H103" s="2"/>
      <c r="I103" s="2"/>
      <c r="J103" s="2"/>
      <c r="K103" s="2"/>
      <c r="L103" s="2"/>
      <c r="M103" s="2"/>
      <c r="N103" s="2"/>
    </row>
  </sheetData>
  <sheetProtection algorithmName="SHA-512" hashValue="cWFgOT3dboCxwDOr7YES/W0s+oTiF10yn+40iRo30Gkj/SLd8goL486+jsvFPxfU0vguRBowJdh7FYba6zLNBA==" saltValue="QEdWWQY0yCoxyad2oQFEyQ==" spinCount="100000" sheet="1" formatColumns="0" formatRows="0"/>
  <protectedRanges>
    <protectedRange sqref="E3 E5:L5" name="temp_docencia"/>
    <protectedRange sqref="D7:L14 D16:L23 D25:L32 D34:L41 D43:L50 D52:L59 D61:L68 D70:L77 D79:L86 D88:L95" name="prof_temp"/>
  </protectedRanges>
  <mergeCells count="30">
    <mergeCell ref="B2:V2"/>
    <mergeCell ref="F3:N3"/>
    <mergeCell ref="E15:N15"/>
    <mergeCell ref="E24:N24"/>
    <mergeCell ref="E33:N33"/>
    <mergeCell ref="M4:M5"/>
    <mergeCell ref="N4:N5"/>
    <mergeCell ref="E6:N6"/>
    <mergeCell ref="E4:L4"/>
    <mergeCell ref="B3:D3"/>
    <mergeCell ref="B15:C15"/>
    <mergeCell ref="B24:C24"/>
    <mergeCell ref="B33:C33"/>
    <mergeCell ref="B4:B5"/>
    <mergeCell ref="C4:D4"/>
    <mergeCell ref="B6:C6"/>
    <mergeCell ref="C5:D5"/>
    <mergeCell ref="B96:L96"/>
    <mergeCell ref="E42:N42"/>
    <mergeCell ref="E51:N51"/>
    <mergeCell ref="E60:N60"/>
    <mergeCell ref="E69:N69"/>
    <mergeCell ref="E78:N78"/>
    <mergeCell ref="E87:N87"/>
    <mergeCell ref="B60:C60"/>
    <mergeCell ref="B69:C69"/>
    <mergeCell ref="B78:C78"/>
    <mergeCell ref="B87:C87"/>
    <mergeCell ref="B42:C42"/>
    <mergeCell ref="B51:C51"/>
  </mergeCells>
  <conditionalFormatting sqref="C7:C14 C16:C23 C25:C27 C34:C36 C43:C45 C52:C54 C61:C63 C70:C72 C79:C81 C88:C90">
    <cfRule type="expression" dxfId="37" priority="50">
      <formula>$E$3="Diferente"</formula>
    </cfRule>
  </conditionalFormatting>
  <conditionalFormatting sqref="D7:D14 D16:D23 D25:D27 D34:D36 D43:D45 D52:D54 D61:D63 D70:D72 D79:D81 D88:D90">
    <cfRule type="expression" dxfId="36" priority="60">
      <formula>$E$3="Igual"</formula>
    </cfRule>
  </conditionalFormatting>
  <conditionalFormatting sqref="C28:C32">
    <cfRule type="expression" dxfId="35" priority="15">
      <formula>$E$3="Diferente"</formula>
    </cfRule>
  </conditionalFormatting>
  <conditionalFormatting sqref="D28:D32">
    <cfRule type="expression" dxfId="34" priority="16">
      <formula>$E$3="Igual"</formula>
    </cfRule>
  </conditionalFormatting>
  <conditionalFormatting sqref="C37:C41">
    <cfRule type="expression" dxfId="33" priority="13">
      <formula>$E$3="Diferente"</formula>
    </cfRule>
  </conditionalFormatting>
  <conditionalFormatting sqref="D37:D41">
    <cfRule type="expression" dxfId="32" priority="14">
      <formula>$E$3="Igual"</formula>
    </cfRule>
  </conditionalFormatting>
  <conditionalFormatting sqref="C46:C50">
    <cfRule type="expression" dxfId="31" priority="11">
      <formula>$E$3="Diferente"</formula>
    </cfRule>
  </conditionalFormatting>
  <conditionalFormatting sqref="D46:D50">
    <cfRule type="expression" dxfId="30" priority="12">
      <formula>$E$3="Igual"</formula>
    </cfRule>
  </conditionalFormatting>
  <conditionalFormatting sqref="C55:C59">
    <cfRule type="expression" dxfId="29" priority="9">
      <formula>$E$3="Diferente"</formula>
    </cfRule>
  </conditionalFormatting>
  <conditionalFormatting sqref="D55:D59">
    <cfRule type="expression" dxfId="28" priority="10">
      <formula>$E$3="Igual"</formula>
    </cfRule>
  </conditionalFormatting>
  <conditionalFormatting sqref="C64:C68">
    <cfRule type="expression" dxfId="27" priority="7">
      <formula>$E$3="Diferente"</formula>
    </cfRule>
  </conditionalFormatting>
  <conditionalFormatting sqref="D64:D68">
    <cfRule type="expression" dxfId="26" priority="8">
      <formula>$E$3="Igual"</formula>
    </cfRule>
  </conditionalFormatting>
  <conditionalFormatting sqref="C73:C77">
    <cfRule type="expression" dxfId="25" priority="5">
      <formula>$E$3="Diferente"</formula>
    </cfRule>
  </conditionalFormatting>
  <conditionalFormatting sqref="D73:D77">
    <cfRule type="expression" dxfId="24" priority="6">
      <formula>$E$3="Igual"</formula>
    </cfRule>
  </conditionalFormatting>
  <conditionalFormatting sqref="C82:C86">
    <cfRule type="expression" dxfId="23" priority="3">
      <formula>$E$3="Diferente"</formula>
    </cfRule>
  </conditionalFormatting>
  <conditionalFormatting sqref="D82:D86">
    <cfRule type="expression" dxfId="22" priority="4">
      <formula>$E$3="Igual"</formula>
    </cfRule>
  </conditionalFormatting>
  <conditionalFormatting sqref="C91:C95">
    <cfRule type="expression" dxfId="21" priority="1">
      <formula>$E$3="Diferente"</formula>
    </cfRule>
  </conditionalFormatting>
  <conditionalFormatting sqref="D91:D95">
    <cfRule type="expression" dxfId="20" priority="2">
      <formula>$E$3="Igual"</formula>
    </cfRule>
  </conditionalFormatting>
  <dataValidations count="2">
    <dataValidation type="list" allowBlank="1" showInputMessage="1" showErrorMessage="1" sqref="E3">
      <formula1>"Igual, Diferente"</formula1>
    </dataValidation>
    <dataValidation type="list" allowBlank="1" showInputMessage="1" showErrorMessage="1" sqref="E5:L5">
      <formula1>"0, 1, 2, 3, 4, 5, 6, 7, 8, 9, 10, 11, 12"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C6" sqref="C6:G11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42" x14ac:dyDescent="0.25">
      <c r="A2" s="2"/>
      <c r="B2" s="156" t="s">
        <v>103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X2" s="2"/>
    </row>
    <row r="3" spans="1:42" ht="15" customHeight="1" x14ac:dyDescent="0.3">
      <c r="A3" s="2"/>
      <c r="B3" s="130" t="s">
        <v>0</v>
      </c>
      <c r="C3" s="174" t="s">
        <v>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22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25"/>
    </row>
    <row r="4" spans="1:42" ht="15" customHeight="1" x14ac:dyDescent="0.25">
      <c r="A4" s="2"/>
      <c r="B4" s="130"/>
      <c r="C4" s="91" t="str">
        <f>IF(qtd_classes&gt;0,"A","")</f>
        <v/>
      </c>
      <c r="D4" s="91" t="str">
        <f>IF(qtd_classes&gt;1,"B","")</f>
        <v/>
      </c>
      <c r="E4" s="91" t="str">
        <f>IF(qtd_classes&gt;2,"C","")</f>
        <v/>
      </c>
      <c r="F4" s="91" t="str">
        <f>IF(qtd_classes&gt;3,"D","")</f>
        <v/>
      </c>
      <c r="G4" s="91" t="str">
        <f>IF(qtd_classes&gt;4,"E","")</f>
        <v/>
      </c>
      <c r="H4" s="91" t="str">
        <f>IF(qtd_classes&gt;5,"F","")</f>
        <v/>
      </c>
      <c r="I4" s="91" t="str">
        <f>IF(qtd_classes&gt;6,"G","")</f>
        <v/>
      </c>
      <c r="J4" s="91" t="str">
        <f>IF(qtd_classes&gt;7,"H","")</f>
        <v/>
      </c>
      <c r="K4" s="91" t="str">
        <f>IF(qtd_classes&gt;8,"I","")</f>
        <v/>
      </c>
      <c r="L4" s="110" t="str">
        <f>IF(qtd_classes&gt;9,"J","")</f>
        <v/>
      </c>
      <c r="M4" s="110" t="str">
        <f>IF(qtd_classes&gt;10,"K","")</f>
        <v/>
      </c>
      <c r="N4" s="110" t="str">
        <f>IF(qtd_classes&gt;11,"L","")</f>
        <v/>
      </c>
      <c r="O4" s="110" t="str">
        <f>IF(qtd_classes&gt;12,"M","")</f>
        <v/>
      </c>
      <c r="P4" s="110" t="str">
        <f>IF(qtd_classes&gt;13,"N","")</f>
        <v/>
      </c>
      <c r="Q4" s="110" t="str">
        <f>IF(qtd_classes&gt;14,"O","")</f>
        <v/>
      </c>
      <c r="R4" s="110" t="str">
        <f>IF(qtd_classes&gt;15,"P","")</f>
        <v/>
      </c>
      <c r="S4" s="110" t="str">
        <f>IF(qtd_classes&gt;16,"Q","")</f>
        <v/>
      </c>
      <c r="T4" s="110" t="str">
        <f>IF(qtd_classes&gt;17,"R","")</f>
        <v/>
      </c>
      <c r="U4" s="110" t="str">
        <f>IF(qtd_classes&gt;18,"S","")</f>
        <v/>
      </c>
      <c r="V4" s="110" t="str">
        <f>IF(qtd_classes&gt;19,"T","")</f>
        <v/>
      </c>
      <c r="W4" s="85" t="str">
        <f>IF(qtd_classes&gt;20,"U","")</f>
        <v/>
      </c>
      <c r="X4" s="85" t="str">
        <f>IF(qtd_classes&gt;21,"V","")</f>
        <v/>
      </c>
      <c r="Y4" s="85" t="str">
        <f>IF(qtd_classes&gt;22,"W","")</f>
        <v/>
      </c>
      <c r="Z4" s="85" t="str">
        <f>IF(qtd_classes&gt;23,"X","")</f>
        <v/>
      </c>
      <c r="AA4" s="85" t="str">
        <f>IF(qtd_classes&gt;24,"Y","")</f>
        <v/>
      </c>
      <c r="AB4" s="85" t="str">
        <f>IF(qtd_classes&gt;25,"Z","")</f>
        <v/>
      </c>
      <c r="AC4" s="85" t="str">
        <f>IF(qtd_classes&gt;26,"AA","")</f>
        <v/>
      </c>
      <c r="AD4" s="85" t="str">
        <f>IF(qtd_classes&gt;27,"AB","")</f>
        <v/>
      </c>
      <c r="AE4" s="85" t="str">
        <f>IF(qtd_classes&gt;28,"AC","")</f>
        <v/>
      </c>
      <c r="AF4" s="85" t="str">
        <f>IF(qtd_classes&gt;29,"AD","")</f>
        <v/>
      </c>
      <c r="AG4" s="85" t="s">
        <v>109</v>
      </c>
      <c r="AH4" s="85" t="s">
        <v>110</v>
      </c>
      <c r="AI4" s="85" t="s">
        <v>111</v>
      </c>
      <c r="AJ4" s="85" t="s">
        <v>112</v>
      </c>
      <c r="AK4" s="85" t="s">
        <v>113</v>
      </c>
      <c r="AL4" s="85" t="s">
        <v>114</v>
      </c>
      <c r="AM4" s="85" t="s">
        <v>115</v>
      </c>
      <c r="AN4" s="85" t="s">
        <v>116</v>
      </c>
      <c r="AO4" s="85" t="s">
        <v>117</v>
      </c>
      <c r="AP4" s="85" t="s">
        <v>118</v>
      </c>
    </row>
    <row r="5" spans="1:42" ht="15" customHeight="1" x14ac:dyDescent="0.25">
      <c r="A5" s="2"/>
      <c r="B5" s="92"/>
      <c r="C5" s="140" t="s">
        <v>3</v>
      </c>
      <c r="D5" s="140"/>
      <c r="E5" s="140"/>
      <c r="F5" s="140"/>
      <c r="G5" s="140"/>
      <c r="H5" s="93">
        <f>ch_1</f>
        <v>0</v>
      </c>
      <c r="I5" s="95"/>
      <c r="J5" s="96" t="s">
        <v>98</v>
      </c>
      <c r="K5" s="97">
        <f>SUM(C6:AF13)</f>
        <v>0</v>
      </c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 x14ac:dyDescent="0.25">
      <c r="A6" s="2"/>
      <c r="B6" s="91" t="str">
        <f>IF(qtd_niveis&gt;0,"I","")</f>
        <v/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x14ac:dyDescent="0.25">
      <c r="A7" s="2"/>
      <c r="B7" s="91" t="str">
        <f>IF(qtd_niveis&gt;1,"II","")</f>
        <v/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x14ac:dyDescent="0.25">
      <c r="A8" s="2"/>
      <c r="B8" s="91" t="str">
        <f>IF(qtd_niveis&gt;2,"III","")</f>
        <v/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x14ac:dyDescent="0.25">
      <c r="A9" s="2"/>
      <c r="B9" s="91" t="str">
        <f>IF(qtd_niveis&gt;3,"IV","")</f>
        <v/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x14ac:dyDescent="0.25">
      <c r="A10" s="2"/>
      <c r="B10" s="91" t="str">
        <f>IF(qtd_niveis&gt;4,"V","")</f>
        <v/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x14ac:dyDescent="0.25">
      <c r="A11" s="2"/>
      <c r="B11" s="91" t="str">
        <f>IF(qtd_niveis&gt;5,"VI","")</f>
        <v/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x14ac:dyDescent="0.25">
      <c r="A12" s="2"/>
      <c r="B12" s="91" t="str">
        <f>IF(qtd_niveis&gt;6,"VII","")</f>
        <v/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x14ac:dyDescent="0.25">
      <c r="A13" s="2"/>
      <c r="B13" s="91" t="str">
        <f>IF(qtd_niveis&gt;7,"VIII","")</f>
        <v/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x14ac:dyDescent="0.25">
      <c r="A14" s="2"/>
      <c r="B14" s="91"/>
      <c r="C14" s="140" t="s">
        <v>2</v>
      </c>
      <c r="D14" s="140"/>
      <c r="E14" s="140"/>
      <c r="F14" s="140"/>
      <c r="G14" s="140"/>
      <c r="H14" s="93">
        <f>ch_2</f>
        <v>0</v>
      </c>
      <c r="I14" s="95"/>
      <c r="J14" s="96" t="s">
        <v>98</v>
      </c>
      <c r="K14" s="97">
        <f>SUM(C15:AF22)</f>
        <v>0</v>
      </c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5" customHeight="1" x14ac:dyDescent="0.25">
      <c r="A15" s="2"/>
      <c r="B15" s="91" t="str">
        <f>IF(qtd_niveis&gt;0,"I","")</f>
        <v/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x14ac:dyDescent="0.25">
      <c r="A16" s="2"/>
      <c r="B16" s="91" t="str">
        <f>IF(qtd_niveis&gt;1,"II","")</f>
        <v/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x14ac:dyDescent="0.25">
      <c r="A17" s="2"/>
      <c r="B17" s="91" t="str">
        <f>IF(qtd_niveis&gt;2,"III","")</f>
        <v/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x14ac:dyDescent="0.25">
      <c r="A18" s="2"/>
      <c r="B18" s="91" t="str">
        <f>IF(qtd_niveis&gt;3,"IV","")</f>
        <v/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x14ac:dyDescent="0.25">
      <c r="A19" s="2"/>
      <c r="B19" s="91" t="str">
        <f>IF(qtd_niveis&gt;4,"V","")</f>
        <v/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x14ac:dyDescent="0.25">
      <c r="A20" s="2"/>
      <c r="B20" s="91" t="str">
        <f>IF(qtd_niveis&gt;5,"VI","")</f>
        <v/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x14ac:dyDescent="0.25">
      <c r="A21" s="2"/>
      <c r="B21" s="91" t="str">
        <f>IF(qtd_niveis&gt;6,"VII","")</f>
        <v/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x14ac:dyDescent="0.25">
      <c r="A22" s="2"/>
      <c r="B22" s="91" t="str">
        <f>IF(qtd_niveis&gt;7,"VIII","")</f>
        <v/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2"/>
      <c r="B23" s="91"/>
      <c r="C23" s="141" t="s">
        <v>4</v>
      </c>
      <c r="D23" s="141"/>
      <c r="E23" s="141"/>
      <c r="F23" s="141"/>
      <c r="G23" s="141"/>
      <c r="H23" s="100">
        <f>ch_3</f>
        <v>0</v>
      </c>
      <c r="I23" s="101"/>
      <c r="J23" s="96" t="s">
        <v>98</v>
      </c>
      <c r="K23" s="97">
        <f>SUM(C24:AF31)</f>
        <v>0</v>
      </c>
      <c r="L23" s="159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</row>
    <row r="24" spans="1:42" x14ac:dyDescent="0.25">
      <c r="A24" s="2"/>
      <c r="B24" s="91" t="str">
        <f>IF(qtd_niveis&gt;0,"I","")</f>
        <v/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x14ac:dyDescent="0.25">
      <c r="A25" s="2"/>
      <c r="B25" s="91" t="str">
        <f>IF(qtd_niveis&gt;1,"II","")</f>
        <v/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5" customHeight="1" x14ac:dyDescent="0.25">
      <c r="A26" s="2"/>
      <c r="B26" s="91" t="str">
        <f>IF(qtd_niveis&gt;2,"III","")</f>
        <v/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x14ac:dyDescent="0.25">
      <c r="A27" s="2"/>
      <c r="B27" s="91" t="str">
        <f>IF(qtd_niveis&gt;3,"IV","")</f>
        <v/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x14ac:dyDescent="0.25">
      <c r="A28" s="2"/>
      <c r="B28" s="91" t="str">
        <f>IF(qtd_niveis&gt;4,"V","")</f>
        <v/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2" x14ac:dyDescent="0.25">
      <c r="A29" s="2"/>
      <c r="B29" s="91" t="str">
        <f>IF(qtd_niveis&gt;5,"VI","")</f>
        <v/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x14ac:dyDescent="0.25">
      <c r="A30" s="2"/>
      <c r="B30" s="91" t="str">
        <f>IF(qtd_niveis&gt;6,"VII","")</f>
        <v/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</row>
    <row r="31" spans="1:42" x14ac:dyDescent="0.25">
      <c r="A31" s="2"/>
      <c r="B31" s="91" t="str">
        <f>IF(qtd_niveis&gt;7,"VIII","")</f>
        <v/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1:42" x14ac:dyDescent="0.25">
      <c r="A32" s="2"/>
      <c r="B32" s="91"/>
      <c r="C32" s="140" t="s">
        <v>52</v>
      </c>
      <c r="D32" s="140"/>
      <c r="E32" s="140"/>
      <c r="F32" s="140"/>
      <c r="G32" s="140"/>
      <c r="H32" s="93">
        <f>ch_4</f>
        <v>0</v>
      </c>
      <c r="I32" s="95"/>
      <c r="J32" s="96" t="s">
        <v>98</v>
      </c>
      <c r="K32" s="97">
        <f>SUM(C33:AF40)</f>
        <v>0</v>
      </c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x14ac:dyDescent="0.25">
      <c r="A33" s="2"/>
      <c r="B33" s="91" t="str">
        <f>IF(qtd_niveis&gt;0,"I","")</f>
        <v/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</row>
    <row r="34" spans="1:42" x14ac:dyDescent="0.25">
      <c r="A34" s="2"/>
      <c r="B34" s="91" t="str">
        <f>IF(qtd_niveis&gt;1,"II","")</f>
        <v/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</row>
    <row r="35" spans="1:42" x14ac:dyDescent="0.25">
      <c r="A35" s="2"/>
      <c r="B35" s="91" t="str">
        <f>IF(qtd_niveis&gt;2,"III","")</f>
        <v/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x14ac:dyDescent="0.25">
      <c r="A36" s="2"/>
      <c r="B36" s="91" t="str">
        <f>IF(qtd_niveis&gt;3,"IV","")</f>
        <v/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ht="15" customHeight="1" x14ac:dyDescent="0.25">
      <c r="A37" s="2"/>
      <c r="B37" s="91" t="str">
        <f>IF(qtd_niveis&gt;4,"V","")</f>
        <v/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x14ac:dyDescent="0.25">
      <c r="A38" s="2"/>
      <c r="B38" s="91" t="str">
        <f>IF(qtd_niveis&gt;5,"VI","")</f>
        <v/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2"/>
      <c r="B39" s="91" t="str">
        <f>IF(qtd_niveis&gt;6,"VII","")</f>
        <v/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x14ac:dyDescent="0.25">
      <c r="A40" s="2"/>
      <c r="B40" s="91" t="str">
        <f>IF(qtd_niveis&gt;7,"VIII","")</f>
        <v/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x14ac:dyDescent="0.25">
      <c r="A41" s="2"/>
      <c r="B41" s="91"/>
      <c r="C41" s="140" t="s">
        <v>53</v>
      </c>
      <c r="D41" s="140"/>
      <c r="E41" s="140"/>
      <c r="F41" s="140"/>
      <c r="G41" s="140"/>
      <c r="H41" s="93">
        <f>ch_5</f>
        <v>0</v>
      </c>
      <c r="I41" s="95"/>
      <c r="J41" s="96" t="s">
        <v>98</v>
      </c>
      <c r="K41" s="97">
        <f>SUM(C42:AF49)</f>
        <v>0</v>
      </c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x14ac:dyDescent="0.25">
      <c r="A42" s="2"/>
      <c r="B42" s="91" t="str">
        <f>IF(qtd_niveis&gt;0,"I","")</f>
        <v/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x14ac:dyDescent="0.25">
      <c r="A43" s="2"/>
      <c r="B43" s="91" t="str">
        <f>IF(qtd_niveis&gt;1,"II","")</f>
        <v/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x14ac:dyDescent="0.25">
      <c r="A44" s="2"/>
      <c r="B44" s="91" t="str">
        <f>IF(qtd_niveis&gt;2,"III","")</f>
        <v/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</row>
    <row r="45" spans="1:42" x14ac:dyDescent="0.25">
      <c r="A45" s="2"/>
      <c r="B45" s="91" t="str">
        <f>IF(qtd_niveis&gt;3,"IV","")</f>
        <v/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2"/>
      <c r="B46" s="91" t="str">
        <f>IF(qtd_niveis&gt;4,"V","")</f>
        <v/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1:42" x14ac:dyDescent="0.25">
      <c r="A47" s="2"/>
      <c r="B47" s="91" t="str">
        <f>IF(qtd_niveis&gt;5,"VI","")</f>
        <v/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spans="1:42" ht="15" customHeight="1" x14ac:dyDescent="0.25">
      <c r="A48" s="2"/>
      <c r="B48" s="91" t="str">
        <f>IF(qtd_niveis&gt;6,"VII","")</f>
        <v/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</row>
    <row r="49" spans="1:42" x14ac:dyDescent="0.25">
      <c r="A49" s="2"/>
      <c r="B49" s="91" t="str">
        <f>IF(qtd_niveis&gt;7,"VIII","")</f>
        <v/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x14ac:dyDescent="0.25">
      <c r="A50" s="2"/>
      <c r="B50" s="91"/>
      <c r="C50" s="140" t="s">
        <v>54</v>
      </c>
      <c r="D50" s="140"/>
      <c r="E50" s="140"/>
      <c r="F50" s="140"/>
      <c r="G50" s="140"/>
      <c r="H50" s="93">
        <f>ch_6</f>
        <v>0</v>
      </c>
      <c r="I50" s="95"/>
      <c r="J50" s="96" t="s">
        <v>98</v>
      </c>
      <c r="K50" s="97">
        <f>SUM(C51:AF58)</f>
        <v>0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x14ac:dyDescent="0.25">
      <c r="A51" s="2"/>
      <c r="B51" s="91" t="str">
        <f>IF(qtd_niveis&gt;0,"I","")</f>
        <v/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42" x14ac:dyDescent="0.25">
      <c r="A52" s="2"/>
      <c r="B52" s="91" t="str">
        <f>IF(qtd_niveis&gt;1,"II","")</f>
        <v/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x14ac:dyDescent="0.25">
      <c r="A53" s="2"/>
      <c r="B53" s="91" t="str">
        <f>IF(qtd_niveis&gt;2,"III","")</f>
        <v/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42" x14ac:dyDescent="0.25">
      <c r="A54" s="2"/>
      <c r="B54" s="91" t="str">
        <f>IF(qtd_niveis&gt;3,"IV","")</f>
        <v/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</row>
    <row r="55" spans="1:42" x14ac:dyDescent="0.25">
      <c r="A55" s="2"/>
      <c r="B55" s="91" t="str">
        <f>IF(qtd_niveis&gt;4,"V","")</f>
        <v/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spans="1:42" x14ac:dyDescent="0.25">
      <c r="A56" s="2"/>
      <c r="B56" s="91" t="str">
        <f>IF(qtd_niveis&gt;5,"VI","")</f>
        <v/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x14ac:dyDescent="0.25">
      <c r="A57" s="2"/>
      <c r="B57" s="91" t="str">
        <f>IF(qtd_niveis&gt;6,"VII","")</f>
        <v/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42" x14ac:dyDescent="0.25">
      <c r="A58" s="2"/>
      <c r="B58" s="91" t="str">
        <f>IF(qtd_niveis&gt;7,"VIII","")</f>
        <v/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15" customHeight="1" x14ac:dyDescent="0.25">
      <c r="A59" s="2"/>
      <c r="B59" s="91"/>
      <c r="C59" s="140" t="s">
        <v>55</v>
      </c>
      <c r="D59" s="140"/>
      <c r="E59" s="140"/>
      <c r="F59" s="140"/>
      <c r="G59" s="140"/>
      <c r="H59" s="93">
        <f>ch_7</f>
        <v>0</v>
      </c>
      <c r="I59" s="95"/>
      <c r="J59" s="96" t="s">
        <v>98</v>
      </c>
      <c r="K59" s="97">
        <f>SUM(C60:AF67)</f>
        <v>0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x14ac:dyDescent="0.25">
      <c r="A60" s="2"/>
      <c r="B60" s="91" t="str">
        <f>IF(qtd_niveis&gt;0,"I","")</f>
        <v/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</row>
    <row r="61" spans="1:42" x14ac:dyDescent="0.25">
      <c r="A61" s="2"/>
      <c r="B61" s="91" t="str">
        <f>IF(qtd_niveis&gt;1,"II","")</f>
        <v/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</row>
    <row r="62" spans="1:42" x14ac:dyDescent="0.25">
      <c r="A62" s="2"/>
      <c r="B62" s="91" t="str">
        <f>IF(qtd_niveis&gt;2,"III","")</f>
        <v/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pans="1:42" x14ac:dyDescent="0.25">
      <c r="A63" s="2"/>
      <c r="B63" s="91" t="str">
        <f>IF(qtd_niveis&gt;3,"IV","")</f>
        <v/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1:42" x14ac:dyDescent="0.25">
      <c r="A64" s="2"/>
      <c r="B64" s="91" t="str">
        <f>IF(qtd_niveis&gt;4,"V","")</f>
        <v/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</row>
    <row r="65" spans="1:42" x14ac:dyDescent="0.25">
      <c r="A65" s="2"/>
      <c r="B65" s="91" t="str">
        <f>IF(qtd_niveis&gt;5,"VI","")</f>
        <v/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1:42" x14ac:dyDescent="0.25">
      <c r="A66" s="2"/>
      <c r="B66" s="91" t="str">
        <f>IF(qtd_niveis&gt;6,"VII","")</f>
        <v/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</row>
    <row r="67" spans="1:42" x14ac:dyDescent="0.25">
      <c r="A67" s="2"/>
      <c r="B67" s="91" t="str">
        <f>IF(qtd_niveis&gt;7,"VIII","")</f>
        <v/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1:42" x14ac:dyDescent="0.25">
      <c r="A68" s="2"/>
      <c r="B68" s="91"/>
      <c r="C68" s="140" t="s">
        <v>56</v>
      </c>
      <c r="D68" s="140"/>
      <c r="E68" s="140"/>
      <c r="F68" s="140"/>
      <c r="G68" s="140"/>
      <c r="H68" s="93">
        <f>ch_8</f>
        <v>0</v>
      </c>
      <c r="I68" s="95"/>
      <c r="J68" s="96" t="s">
        <v>98</v>
      </c>
      <c r="K68" s="97">
        <f>SUM(C69:AF76)</f>
        <v>0</v>
      </c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x14ac:dyDescent="0.25">
      <c r="A69" s="2"/>
      <c r="B69" s="91" t="str">
        <f>IF(qtd_niveis&gt;0,"I","")</f>
        <v/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</row>
    <row r="70" spans="1:42" ht="15" customHeight="1" x14ac:dyDescent="0.25">
      <c r="A70" s="2"/>
      <c r="B70" s="91" t="str">
        <f>IF(qtd_niveis&gt;1,"II","")</f>
        <v/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1:42" x14ac:dyDescent="0.25">
      <c r="A71" s="2"/>
      <c r="B71" s="91" t="str">
        <f>IF(qtd_niveis&gt;2,"III","")</f>
        <v/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</row>
    <row r="72" spans="1:42" x14ac:dyDescent="0.25">
      <c r="A72" s="2"/>
      <c r="B72" s="91" t="str">
        <f>IF(qtd_niveis&gt;3,"IV","")</f>
        <v/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1:42" x14ac:dyDescent="0.25">
      <c r="A73" s="2"/>
      <c r="B73" s="91" t="str">
        <f>IF(qtd_niveis&gt;4,"V","")</f>
        <v/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</row>
    <row r="74" spans="1:42" x14ac:dyDescent="0.25">
      <c r="A74" s="2"/>
      <c r="B74" s="91" t="str">
        <f>IF(qtd_niveis&gt;5,"VI","")</f>
        <v/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x14ac:dyDescent="0.25">
      <c r="A75" s="2"/>
      <c r="B75" s="91" t="str">
        <f>IF(qtd_niveis&gt;6,"VII","")</f>
        <v/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</row>
    <row r="76" spans="1:42" x14ac:dyDescent="0.25">
      <c r="A76" s="2"/>
      <c r="B76" s="91" t="str">
        <f>IF(qtd_niveis&gt;7,"VIII","")</f>
        <v/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</row>
    <row r="77" spans="1:42" x14ac:dyDescent="0.25">
      <c r="A77" s="2"/>
      <c r="B77" s="91"/>
      <c r="C77" s="140" t="s">
        <v>58</v>
      </c>
      <c r="D77" s="140"/>
      <c r="E77" s="140"/>
      <c r="F77" s="140"/>
      <c r="G77" s="140"/>
      <c r="H77" s="93">
        <f>ch_9</f>
        <v>0</v>
      </c>
      <c r="I77" s="95"/>
      <c r="J77" s="96" t="s">
        <v>98</v>
      </c>
      <c r="K77" s="97">
        <f>SUM(C78:AF85)</f>
        <v>0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x14ac:dyDescent="0.25">
      <c r="A78" s="2"/>
      <c r="B78" s="91" t="str">
        <f>IF(qtd_niveis&gt;0,"I","")</f>
        <v/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1:42" x14ac:dyDescent="0.25">
      <c r="A79" s="2"/>
      <c r="B79" s="91" t="str">
        <f>IF(qtd_niveis&gt;1,"II","")</f>
        <v/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</row>
    <row r="80" spans="1:42" x14ac:dyDescent="0.25">
      <c r="A80" s="2"/>
      <c r="B80" s="91" t="str">
        <f>IF(qtd_niveis&gt;2,"III","")</f>
        <v/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1:42" ht="15" customHeight="1" x14ac:dyDescent="0.25">
      <c r="A81" s="2"/>
      <c r="B81" s="91" t="str">
        <f>IF(qtd_niveis&gt;3,"IV","")</f>
        <v/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</row>
    <row r="82" spans="1:42" x14ac:dyDescent="0.25">
      <c r="A82" s="2"/>
      <c r="B82" s="91" t="str">
        <f>IF(qtd_niveis&gt;4,"V","")</f>
        <v/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</row>
    <row r="83" spans="1:42" x14ac:dyDescent="0.25">
      <c r="A83" s="2"/>
      <c r="B83" s="91" t="str">
        <f>IF(qtd_niveis&gt;5,"VI","")</f>
        <v/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</row>
    <row r="84" spans="1:42" x14ac:dyDescent="0.25">
      <c r="A84" s="2"/>
      <c r="B84" s="91" t="str">
        <f>IF(qtd_niveis&gt;6,"VII","")</f>
        <v/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</row>
    <row r="85" spans="1:42" x14ac:dyDescent="0.25">
      <c r="A85" s="2"/>
      <c r="B85" s="91" t="str">
        <f>IF(qtd_niveis&gt;7,"VIII","")</f>
        <v/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x14ac:dyDescent="0.25">
      <c r="A86" s="2"/>
      <c r="B86" s="91"/>
      <c r="C86" s="140" t="s">
        <v>57</v>
      </c>
      <c r="D86" s="140"/>
      <c r="E86" s="140"/>
      <c r="F86" s="140"/>
      <c r="G86" s="140"/>
      <c r="H86" s="93">
        <f>ch_10</f>
        <v>0</v>
      </c>
      <c r="I86" s="95"/>
      <c r="J86" s="96" t="s">
        <v>98</v>
      </c>
      <c r="K86" s="97">
        <f>SUM(C87:AF94)</f>
        <v>0</v>
      </c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x14ac:dyDescent="0.25">
      <c r="A87" s="2"/>
      <c r="B87" s="91" t="str">
        <f>IF(qtd_niveis&gt;0,"I","")</f>
        <v/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</row>
    <row r="88" spans="1:42" x14ac:dyDescent="0.25">
      <c r="A88" s="2"/>
      <c r="B88" s="91" t="str">
        <f>IF(qtd_niveis&gt;1,"II","")</f>
        <v/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</row>
    <row r="89" spans="1:42" x14ac:dyDescent="0.25">
      <c r="A89" s="2"/>
      <c r="B89" s="91" t="str">
        <f>IF(qtd_niveis&gt;2,"III","")</f>
        <v/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</row>
    <row r="90" spans="1:42" x14ac:dyDescent="0.25">
      <c r="A90" s="2"/>
      <c r="B90" s="91" t="str">
        <f>IF(qtd_niveis&gt;3,"IV","")</f>
        <v/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</row>
    <row r="91" spans="1:42" x14ac:dyDescent="0.25">
      <c r="A91" s="2"/>
      <c r="B91" s="91" t="str">
        <f>IF(qtd_niveis&gt;4,"V","")</f>
        <v/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</row>
    <row r="92" spans="1:42" ht="15" customHeight="1" x14ac:dyDescent="0.25">
      <c r="A92" s="2"/>
      <c r="B92" s="91" t="str">
        <f>IF(qtd_niveis&gt;5,"VI","")</f>
        <v/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</row>
    <row r="93" spans="1:42" x14ac:dyDescent="0.25">
      <c r="A93" s="2"/>
      <c r="B93" s="91" t="str">
        <f>IF(qtd_niveis&gt;6,"VII","")</f>
        <v/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</row>
    <row r="94" spans="1:42" x14ac:dyDescent="0.25">
      <c r="A94" s="2"/>
      <c r="B94" s="91" t="str">
        <f>IF(qtd_niveis&gt;7,"VIII","")</f>
        <v/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</row>
    <row r="95" spans="1:42" ht="1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42" x14ac:dyDescent="0.25">
      <c r="B96" s="63"/>
      <c r="C96" s="138" t="s">
        <v>68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9"/>
      <c r="AG96" s="114"/>
      <c r="AH96" s="114"/>
      <c r="AI96" s="114"/>
      <c r="AJ96" s="114"/>
      <c r="AK96" s="114"/>
      <c r="AL96" s="114"/>
      <c r="AM96" s="114"/>
      <c r="AN96" s="114"/>
      <c r="AO96" s="114"/>
      <c r="AP96" s="115"/>
    </row>
    <row r="97" spans="2:42" x14ac:dyDescent="0.25">
      <c r="B97" s="91" t="str">
        <f>IF(qtd_niveis&gt;0,"I","")</f>
        <v/>
      </c>
      <c r="C97" s="69">
        <f>C6*Carreiras!C7+'Equipe Pedagógica'!C15*Carreiras!C16+'Equipe Pedagógica'!C24*Carreiras!C25+'Equipe Pedagógica'!C33*Carreiras!C34+'Equipe Pedagógica'!C42*Carreiras!C43+'Equipe Pedagógica'!C51*Carreiras!C52+'Equipe Pedagógica'!C60*Carreiras!C61+'Equipe Pedagógica'!C69*Carreiras!C70+'Equipe Pedagógica'!C78*Carreiras!C79+'Equipe Pedagógica'!C87*Carreiras!C88</f>
        <v>0</v>
      </c>
      <c r="D97" s="69">
        <f>D6*Carreiras!D7+'Equipe Pedagógica'!D15*Carreiras!D16+'Equipe Pedagógica'!D24*Carreiras!D25+'Equipe Pedagógica'!D33*Carreiras!D34+'Equipe Pedagógica'!D42*Carreiras!D43+'Equipe Pedagógica'!D51*Carreiras!D52+'Equipe Pedagógica'!D60*Carreiras!D61+'Equipe Pedagógica'!D69*Carreiras!D70+'Equipe Pedagógica'!D78*Carreiras!D79+'Equipe Pedagógica'!D87*Carreiras!D88</f>
        <v>0</v>
      </c>
      <c r="E97" s="69">
        <f>E6*Carreiras!E7+'Equipe Pedagógica'!E15*Carreiras!E16+'Equipe Pedagógica'!E24*Carreiras!E25+'Equipe Pedagógica'!E33*Carreiras!E34+'Equipe Pedagógica'!E42*Carreiras!E43+'Equipe Pedagógica'!E51*Carreiras!E52+'Equipe Pedagógica'!E60*Carreiras!E61+'Equipe Pedagógica'!E69*Carreiras!E70+'Equipe Pedagógica'!E78*Carreiras!E79+'Equipe Pedagógica'!E87*Carreiras!E88</f>
        <v>0</v>
      </c>
      <c r="F97" s="69">
        <f>F6*Carreiras!F7+'Equipe Pedagógica'!F15*Carreiras!F16+'Equipe Pedagógica'!F24*Carreiras!F25+'Equipe Pedagógica'!F33*Carreiras!F34+'Equipe Pedagógica'!F42*Carreiras!F43+'Equipe Pedagógica'!F51*Carreiras!F52+'Equipe Pedagógica'!F60*Carreiras!F61+'Equipe Pedagógica'!F69*Carreiras!F70+'Equipe Pedagógica'!F78*Carreiras!F79+'Equipe Pedagógica'!F87*Carreiras!F88</f>
        <v>0</v>
      </c>
      <c r="G97" s="69">
        <f>G6*Carreiras!G7+'Equipe Pedagógica'!G15*Carreiras!G16+'Equipe Pedagógica'!G24*Carreiras!G25+'Equipe Pedagógica'!G33*Carreiras!G34+'Equipe Pedagógica'!G42*Carreiras!G43+'Equipe Pedagógica'!G51*Carreiras!G52+'Equipe Pedagógica'!G60*Carreiras!G61+'Equipe Pedagógica'!G69*Carreiras!G70+'Equipe Pedagógica'!G78*Carreiras!G79+'Equipe Pedagógica'!G87*Carreiras!G88</f>
        <v>0</v>
      </c>
      <c r="H97" s="69">
        <f>H6*Carreiras!H7+'Equipe Pedagógica'!H15*Carreiras!H16+'Equipe Pedagógica'!H24*Carreiras!H25+'Equipe Pedagógica'!H33*Carreiras!H34+'Equipe Pedagógica'!H42*Carreiras!H43+'Equipe Pedagógica'!H51*Carreiras!H52+'Equipe Pedagógica'!H60*Carreiras!H61+'Equipe Pedagógica'!H69*Carreiras!H70+'Equipe Pedagógica'!H78*Carreiras!H79+'Equipe Pedagógica'!H87*Carreiras!H88</f>
        <v>0</v>
      </c>
      <c r="I97" s="69">
        <f>I6*Carreiras!I7+'Equipe Pedagógica'!I15*Carreiras!I16+'Equipe Pedagógica'!I24*Carreiras!I25+'Equipe Pedagógica'!I33*Carreiras!I34+'Equipe Pedagógica'!I42*Carreiras!I43+'Equipe Pedagógica'!I51*Carreiras!I52+'Equipe Pedagógica'!I60*Carreiras!I61+'Equipe Pedagógica'!I69*Carreiras!I70+'Equipe Pedagógica'!I78*Carreiras!I79+'Equipe Pedagógica'!I87*Carreiras!I88</f>
        <v>0</v>
      </c>
      <c r="J97" s="69">
        <f>J6*Carreiras!J7+'Equipe Pedagógica'!J15*Carreiras!J16+'Equipe Pedagógica'!J24*Carreiras!J25+'Equipe Pedagógica'!J33*Carreiras!J34+'Equipe Pedagógica'!J42*Carreiras!J43+'Equipe Pedagógica'!J51*Carreiras!J52+'Equipe Pedagógica'!J60*Carreiras!J61+'Equipe Pedagógica'!J69*Carreiras!J70+'Equipe Pedagógica'!J78*Carreiras!J79+'Equipe Pedagógica'!J87*Carreiras!J88</f>
        <v>0</v>
      </c>
      <c r="K97" s="69">
        <f>K6*Carreiras!K7+'Equipe Pedagógica'!K15*Carreiras!K16+'Equipe Pedagógica'!K24*Carreiras!K25+'Equipe Pedagógica'!K33*Carreiras!K34+'Equipe Pedagógica'!K42*Carreiras!K43+'Equipe Pedagógica'!K51*Carreiras!K52+'Equipe Pedagógica'!K60*Carreiras!K61+'Equipe Pedagógica'!K69*Carreiras!K70+'Equipe Pedagógica'!K78*Carreiras!K79+'Equipe Pedagógica'!K87*Carreiras!K88</f>
        <v>0</v>
      </c>
      <c r="L97" s="69">
        <f>L6*Carreiras!L7+'Equipe Pedagógica'!L15*Carreiras!L16+'Equipe Pedagógica'!L24*Carreiras!L25+'Equipe Pedagógica'!L33*Carreiras!L34+'Equipe Pedagógica'!L42*Carreiras!L43+'Equipe Pedagógica'!L51*Carreiras!L52+'Equipe Pedagógica'!L60*Carreiras!L61+'Equipe Pedagógica'!L69*Carreiras!L70+'Equipe Pedagógica'!L78*Carreiras!L79+'Equipe Pedagógica'!L87*Carreiras!L88</f>
        <v>0</v>
      </c>
      <c r="M97" s="69">
        <f>M6*Carreiras!M7+'Equipe Pedagógica'!M15*Carreiras!M16+'Equipe Pedagógica'!M24*Carreiras!M25+'Equipe Pedagógica'!M33*Carreiras!M34+'Equipe Pedagógica'!M42*Carreiras!M43+'Equipe Pedagógica'!M51*Carreiras!M52+'Equipe Pedagógica'!M60*Carreiras!M61+'Equipe Pedagógica'!M69*Carreiras!M70+'Equipe Pedagógica'!M78*Carreiras!M79+'Equipe Pedagógica'!M87*Carreiras!M88</f>
        <v>0</v>
      </c>
      <c r="N97" s="69">
        <f>N6*Carreiras!N7+'Equipe Pedagógica'!N15*Carreiras!N16+'Equipe Pedagógica'!N24*Carreiras!N25+'Equipe Pedagógica'!N33*Carreiras!N34+'Equipe Pedagógica'!N42*Carreiras!N43+'Equipe Pedagógica'!N51*Carreiras!N52+'Equipe Pedagógica'!N60*Carreiras!N61+'Equipe Pedagógica'!N69*Carreiras!N70+'Equipe Pedagógica'!N78*Carreiras!N79+'Equipe Pedagógica'!N87*Carreiras!N88</f>
        <v>0</v>
      </c>
      <c r="O97" s="69">
        <f>O6*Carreiras!O7+'Equipe Pedagógica'!O15*Carreiras!O16+'Equipe Pedagógica'!O24*Carreiras!O25+'Equipe Pedagógica'!O33*Carreiras!O34+'Equipe Pedagógica'!O42*Carreiras!O43+'Equipe Pedagógica'!O51*Carreiras!O52+'Equipe Pedagógica'!O60*Carreiras!O61+'Equipe Pedagógica'!O69*Carreiras!O70+'Equipe Pedagógica'!O78*Carreiras!O79+'Equipe Pedagógica'!O87*Carreiras!O88</f>
        <v>0</v>
      </c>
      <c r="P97" s="69">
        <f>P6*Carreiras!P7+'Equipe Pedagógica'!P15*Carreiras!P16+'Equipe Pedagógica'!P24*Carreiras!P25+'Equipe Pedagógica'!P33*Carreiras!P34+'Equipe Pedagógica'!P42*Carreiras!P43+'Equipe Pedagógica'!P51*Carreiras!P52+'Equipe Pedagógica'!P60*Carreiras!P61+'Equipe Pedagógica'!P69*Carreiras!P70+'Equipe Pedagógica'!P78*Carreiras!P79+'Equipe Pedagógica'!P87*Carreiras!P88</f>
        <v>0</v>
      </c>
      <c r="Q97" s="69">
        <f>Q6*Carreiras!Q7+'Equipe Pedagógica'!Q15*Carreiras!Q16+'Equipe Pedagógica'!Q24*Carreiras!Q25+'Equipe Pedagógica'!Q33*Carreiras!Q34+'Equipe Pedagógica'!Q42*Carreiras!Q43+'Equipe Pedagógica'!Q51*Carreiras!Q52+'Equipe Pedagógica'!Q60*Carreiras!Q61+'Equipe Pedagógica'!Q69*Carreiras!Q70+'Equipe Pedagógica'!Q78*Carreiras!Q79+'Equipe Pedagógica'!Q87*Carreiras!Q88</f>
        <v>0</v>
      </c>
      <c r="R97" s="69">
        <f>R6*Carreiras!R7+'Equipe Pedagógica'!R15*Carreiras!R16+'Equipe Pedagógica'!R24*Carreiras!R25+'Equipe Pedagógica'!R33*Carreiras!R34+'Equipe Pedagógica'!R42*Carreiras!R43+'Equipe Pedagógica'!R51*Carreiras!R52+'Equipe Pedagógica'!R60*Carreiras!R61+'Equipe Pedagógica'!R69*Carreiras!R70+'Equipe Pedagógica'!R78*Carreiras!R79+'Equipe Pedagógica'!R87*Carreiras!R88</f>
        <v>0</v>
      </c>
      <c r="S97" s="69">
        <f>S6*Carreiras!S7+'Equipe Pedagógica'!S15*Carreiras!S16+'Equipe Pedagógica'!S24*Carreiras!S25+'Equipe Pedagógica'!S33*Carreiras!S34+'Equipe Pedagógica'!S42*Carreiras!S43+'Equipe Pedagógica'!S51*Carreiras!S52+'Equipe Pedagógica'!S60*Carreiras!S61+'Equipe Pedagógica'!S69*Carreiras!S70+'Equipe Pedagógica'!S78*Carreiras!S79+'Equipe Pedagógica'!S87*Carreiras!S88</f>
        <v>0</v>
      </c>
      <c r="T97" s="69">
        <f>T6*Carreiras!T7+'Equipe Pedagógica'!T15*Carreiras!T16+'Equipe Pedagógica'!T24*Carreiras!T25+'Equipe Pedagógica'!T33*Carreiras!T34+'Equipe Pedagógica'!T42*Carreiras!T43+'Equipe Pedagógica'!T51*Carreiras!T52+'Equipe Pedagógica'!T60*Carreiras!T61+'Equipe Pedagógica'!T69*Carreiras!T70+'Equipe Pedagógica'!T78*Carreiras!T79+'Equipe Pedagógica'!T87*Carreiras!T88</f>
        <v>0</v>
      </c>
      <c r="U97" s="69">
        <f>U6*Carreiras!U7+'Equipe Pedagógica'!U15*Carreiras!U16+'Equipe Pedagógica'!U24*Carreiras!U25+'Equipe Pedagógica'!U33*Carreiras!U34+'Equipe Pedagógica'!U42*Carreiras!U43+'Equipe Pedagógica'!U51*Carreiras!U52+'Equipe Pedagógica'!U60*Carreiras!U61+'Equipe Pedagógica'!U69*Carreiras!U70+'Equipe Pedagógica'!U78*Carreiras!U79+'Equipe Pedagógica'!U87*Carreiras!U88</f>
        <v>0</v>
      </c>
      <c r="V97" s="69">
        <f>V6*Carreiras!V7+'Equipe Pedagógica'!V15*Carreiras!V16+'Equipe Pedagógica'!V24*Carreiras!V25+'Equipe Pedagógica'!V33*Carreiras!V34+'Equipe Pedagógica'!V42*Carreiras!V43+'Equipe Pedagógica'!V51*Carreiras!V52+'Equipe Pedagógica'!V60*Carreiras!V61+'Equipe Pedagógica'!V69*Carreiras!V70+'Equipe Pedagógica'!V78*Carreiras!V79+'Equipe Pedagógica'!V87*Carreiras!V88</f>
        <v>0</v>
      </c>
      <c r="W97" s="69">
        <f>W6*Carreiras!W7+'Equipe Pedagógica'!W15*Carreiras!W16+'Equipe Pedagógica'!W24*Carreiras!W25+'Equipe Pedagógica'!W33*Carreiras!W34+'Equipe Pedagógica'!W42*Carreiras!W43+'Equipe Pedagógica'!W51*Carreiras!W52+'Equipe Pedagógica'!W60*Carreiras!W61+'Equipe Pedagógica'!W69*Carreiras!W70+'Equipe Pedagógica'!W78*Carreiras!W79+'Equipe Pedagógica'!W87*Carreiras!W88</f>
        <v>0</v>
      </c>
      <c r="X97" s="69">
        <f>X6*Carreiras!X7+'Equipe Pedagógica'!X15*Carreiras!X16+'Equipe Pedagógica'!X24*Carreiras!X25+'Equipe Pedagógica'!X33*Carreiras!X34+'Equipe Pedagógica'!X42*Carreiras!X43+'Equipe Pedagógica'!X51*Carreiras!X52+'Equipe Pedagógica'!X60*Carreiras!X61+'Equipe Pedagógica'!X69*Carreiras!X70+'Equipe Pedagógica'!X78*Carreiras!X79+'Equipe Pedagógica'!X87*Carreiras!X88</f>
        <v>0</v>
      </c>
      <c r="Y97" s="69">
        <f>Y6*Carreiras!Y7+'Equipe Pedagógica'!Y15*Carreiras!Y16+'Equipe Pedagógica'!Y24*Carreiras!Y25+'Equipe Pedagógica'!Y33*Carreiras!Y34+'Equipe Pedagógica'!Y42*Carreiras!Y43+'Equipe Pedagógica'!Y51*Carreiras!Y52+'Equipe Pedagógica'!Y60*Carreiras!Y61+'Equipe Pedagógica'!Y69*Carreiras!Y70+'Equipe Pedagógica'!Y78*Carreiras!Y79+'Equipe Pedagógica'!Y87*Carreiras!Y88</f>
        <v>0</v>
      </c>
      <c r="Z97" s="69">
        <f>Z6*Carreiras!Z7+'Equipe Pedagógica'!Z15*Carreiras!Z16+'Equipe Pedagógica'!Z24*Carreiras!Z25+'Equipe Pedagógica'!Z33*Carreiras!Z34+'Equipe Pedagógica'!Z42*Carreiras!Z43+'Equipe Pedagógica'!Z51*Carreiras!Z52+'Equipe Pedagógica'!Z60*Carreiras!Z61+'Equipe Pedagógica'!Z69*Carreiras!Z70+'Equipe Pedagógica'!Z78*Carreiras!Z79+'Equipe Pedagógica'!Z87*Carreiras!Z88</f>
        <v>0</v>
      </c>
      <c r="AA97" s="69">
        <f>AA6*Carreiras!AA7+'Equipe Pedagógica'!AA15*Carreiras!AA16+'Equipe Pedagógica'!AA24*Carreiras!AA25+'Equipe Pedagógica'!AA33*Carreiras!AA34+'Equipe Pedagógica'!AA42*Carreiras!AA43+'Equipe Pedagógica'!AA51*Carreiras!AA52+'Equipe Pedagógica'!AA60*Carreiras!AA61+'Equipe Pedagógica'!AA69*Carreiras!AA70+'Equipe Pedagógica'!AA78*Carreiras!AA79+'Equipe Pedagógica'!AA87*Carreiras!AA88</f>
        <v>0</v>
      </c>
      <c r="AB97" s="69">
        <f>AB6*Carreiras!AB7+'Equipe Pedagógica'!AB15*Carreiras!AB16+'Equipe Pedagógica'!AB24*Carreiras!AB25+'Equipe Pedagógica'!AB33*Carreiras!AB34+'Equipe Pedagógica'!AB42*Carreiras!AB43+'Equipe Pedagógica'!AB51*Carreiras!AB52+'Equipe Pedagógica'!AB60*Carreiras!AB61+'Equipe Pedagógica'!AB69*Carreiras!AB70+'Equipe Pedagógica'!AB78*Carreiras!AB79+'Equipe Pedagógica'!AB87*Carreiras!AB88</f>
        <v>0</v>
      </c>
      <c r="AC97" s="69">
        <f>AC6*Carreiras!AC7+'Equipe Pedagógica'!AC15*Carreiras!AC16+'Equipe Pedagógica'!AC24*Carreiras!AC25+'Equipe Pedagógica'!AC33*Carreiras!AC34+'Equipe Pedagógica'!AC42*Carreiras!AC43+'Equipe Pedagógica'!AC51*Carreiras!AC52+'Equipe Pedagógica'!AC60*Carreiras!AC61+'Equipe Pedagógica'!AC69*Carreiras!AC70+'Equipe Pedagógica'!AC78*Carreiras!AC79+'Equipe Pedagógica'!AC87*Carreiras!AC88</f>
        <v>0</v>
      </c>
      <c r="AD97" s="69">
        <f>AD6*Carreiras!AD7+'Equipe Pedagógica'!AD15*Carreiras!AD16+'Equipe Pedagógica'!AD24*Carreiras!AD25+'Equipe Pedagógica'!AD33*Carreiras!AD34+'Equipe Pedagógica'!AD42*Carreiras!AD43+'Equipe Pedagógica'!AD51*Carreiras!AD52+'Equipe Pedagógica'!AD60*Carreiras!AD61+'Equipe Pedagógica'!AD69*Carreiras!AD70+'Equipe Pedagógica'!AD78*Carreiras!AD79+'Equipe Pedagógica'!AD87*Carreiras!AD88</f>
        <v>0</v>
      </c>
      <c r="AE97" s="69">
        <f>AE6*Carreiras!AE7+'Equipe Pedagógica'!AE15*Carreiras!AE16+'Equipe Pedagógica'!AE24*Carreiras!AE25+'Equipe Pedagógica'!AE33*Carreiras!AE34+'Equipe Pedagógica'!AE42*Carreiras!AE43+'Equipe Pedagógica'!AE51*Carreiras!AE52+'Equipe Pedagógica'!AE60*Carreiras!AE61+'Equipe Pedagógica'!AE69*Carreiras!AE70+'Equipe Pedagógica'!AE78*Carreiras!AE79+'Equipe Pedagógica'!AE87*Carreiras!AE88</f>
        <v>0</v>
      </c>
      <c r="AF97" s="69">
        <f>AF6*Carreiras!AF7+'Equipe Pedagógica'!AF15*Carreiras!AF16+'Equipe Pedagógica'!AF24*Carreiras!AF25+'Equipe Pedagógica'!AF33*Carreiras!AF34+'Equipe Pedagógica'!AF42*Carreiras!AF43+'Equipe Pedagógica'!AF51*Carreiras!AF52+'Equipe Pedagógica'!AF60*Carreiras!AF61+'Equipe Pedagógica'!AF69*Carreiras!AF70+'Equipe Pedagógica'!AF78*Carreiras!AF79+'Equipe Pedagógica'!AF87*Carreiras!AF88</f>
        <v>0</v>
      </c>
      <c r="AG97" s="112">
        <f>AG6*Carreiras!AG7+'Equipe Pedagógica'!AG15*Carreiras!AG16+'Equipe Pedagógica'!AG24*Carreiras!AG25+'Equipe Pedagógica'!AG33*Carreiras!AG34+'Equipe Pedagógica'!AG42*Carreiras!AG43+'Equipe Pedagógica'!AG51*Carreiras!AG52+'Equipe Pedagógica'!AG60*Carreiras!AG61+'Equipe Pedagógica'!AG69*Carreiras!AG70+'Equipe Pedagógica'!AG78*Carreiras!AG79+'Equipe Pedagógica'!AG87*Carreiras!AG88</f>
        <v>0</v>
      </c>
      <c r="AH97" s="112">
        <f>AH6*Carreiras!AH7+'Equipe Pedagógica'!AH15*Carreiras!AH16+'Equipe Pedagógica'!AH24*Carreiras!AH25+'Equipe Pedagógica'!AH33*Carreiras!AH34+'Equipe Pedagógica'!AH42*Carreiras!AH43+'Equipe Pedagógica'!AH51*Carreiras!AH52+'Equipe Pedagógica'!AH60*Carreiras!AH61+'Equipe Pedagógica'!AH69*Carreiras!AH70+'Equipe Pedagógica'!AH78*Carreiras!AH79+'Equipe Pedagógica'!AH87*Carreiras!AH88</f>
        <v>0</v>
      </c>
      <c r="AI97" s="112">
        <f>AI6*Carreiras!AI7+'Equipe Pedagógica'!AI15*Carreiras!AI16+'Equipe Pedagógica'!AI24*Carreiras!AI25+'Equipe Pedagógica'!AI33*Carreiras!AI34+'Equipe Pedagógica'!AI42*Carreiras!AI43+'Equipe Pedagógica'!AI51*Carreiras!AI52+'Equipe Pedagógica'!AI60*Carreiras!AI61+'Equipe Pedagógica'!AI69*Carreiras!AI70+'Equipe Pedagógica'!AI78*Carreiras!AI79+'Equipe Pedagógica'!AI87*Carreiras!AI88</f>
        <v>0</v>
      </c>
      <c r="AJ97" s="112">
        <f>AJ6*Carreiras!AJ7+'Equipe Pedagógica'!AJ15*Carreiras!AJ16+'Equipe Pedagógica'!AJ24*Carreiras!AJ25+'Equipe Pedagógica'!AJ33*Carreiras!AJ34+'Equipe Pedagógica'!AJ42*Carreiras!AJ43+'Equipe Pedagógica'!AJ51*Carreiras!AJ52+'Equipe Pedagógica'!AJ60*Carreiras!AJ61+'Equipe Pedagógica'!AJ69*Carreiras!AJ70+'Equipe Pedagógica'!AJ78*Carreiras!AJ79+'Equipe Pedagógica'!AJ87*Carreiras!AJ88</f>
        <v>0</v>
      </c>
      <c r="AK97" s="112">
        <f>AK6*Carreiras!AK7+'Equipe Pedagógica'!AK15*Carreiras!AK16+'Equipe Pedagógica'!AK24*Carreiras!AK25+'Equipe Pedagógica'!AK33*Carreiras!AK34+'Equipe Pedagógica'!AK42*Carreiras!AK43+'Equipe Pedagógica'!AK51*Carreiras!AK52+'Equipe Pedagógica'!AK60*Carreiras!AK61+'Equipe Pedagógica'!AK69*Carreiras!AK70+'Equipe Pedagógica'!AK78*Carreiras!AK79+'Equipe Pedagógica'!AK87*Carreiras!AK88</f>
        <v>0</v>
      </c>
      <c r="AL97" s="112">
        <f>AL6*Carreiras!AL7+'Equipe Pedagógica'!AL15*Carreiras!AL16+'Equipe Pedagógica'!AL24*Carreiras!AL25+'Equipe Pedagógica'!AL33*Carreiras!AL34+'Equipe Pedagógica'!AL42*Carreiras!AL43+'Equipe Pedagógica'!AL51*Carreiras!AL52+'Equipe Pedagógica'!AL60*Carreiras!AL61+'Equipe Pedagógica'!AL69*Carreiras!AL70+'Equipe Pedagógica'!AL78*Carreiras!AL79+'Equipe Pedagógica'!AL87*Carreiras!AL88</f>
        <v>0</v>
      </c>
      <c r="AM97" s="112">
        <f>AM6*Carreiras!AM7+'Equipe Pedagógica'!AM15*Carreiras!AM16+'Equipe Pedagógica'!AM24*Carreiras!AM25+'Equipe Pedagógica'!AM33*Carreiras!AM34+'Equipe Pedagógica'!AM42*Carreiras!AM43+'Equipe Pedagógica'!AM51*Carreiras!AM52+'Equipe Pedagógica'!AM60*Carreiras!AM61+'Equipe Pedagógica'!AM69*Carreiras!AM70+'Equipe Pedagógica'!AM78*Carreiras!AM79+'Equipe Pedagógica'!AM87*Carreiras!AM88</f>
        <v>0</v>
      </c>
      <c r="AN97" s="112">
        <f>AN6*Carreiras!AN7+'Equipe Pedagógica'!AN15*Carreiras!AN16+'Equipe Pedagógica'!AN24*Carreiras!AN25+'Equipe Pedagógica'!AN33*Carreiras!AN34+'Equipe Pedagógica'!AN42*Carreiras!AN43+'Equipe Pedagógica'!AN51*Carreiras!AN52+'Equipe Pedagógica'!AN60*Carreiras!AN61+'Equipe Pedagógica'!AN69*Carreiras!AN70+'Equipe Pedagógica'!AN78*Carreiras!AN79+'Equipe Pedagógica'!AN87*Carreiras!AN88</f>
        <v>0</v>
      </c>
      <c r="AO97" s="112">
        <f>AO6*Carreiras!AO7+'Equipe Pedagógica'!AO15*Carreiras!AO16+'Equipe Pedagógica'!AO24*Carreiras!AO25+'Equipe Pedagógica'!AO33*Carreiras!AO34+'Equipe Pedagógica'!AO42*Carreiras!AO43+'Equipe Pedagógica'!AO51*Carreiras!AO52+'Equipe Pedagógica'!AO60*Carreiras!AO61+'Equipe Pedagógica'!AO69*Carreiras!AO70+'Equipe Pedagógica'!AO78*Carreiras!AO79+'Equipe Pedagógica'!AO87*Carreiras!AO88</f>
        <v>0</v>
      </c>
      <c r="AP97" s="112">
        <f>AP6*Carreiras!AP7+'Equipe Pedagógica'!AP15*Carreiras!AP16+'Equipe Pedagógica'!AP24*Carreiras!AP25+'Equipe Pedagógica'!AP33*Carreiras!AP34+'Equipe Pedagógica'!AP42*Carreiras!AP43+'Equipe Pedagógica'!AP51*Carreiras!AP52+'Equipe Pedagógica'!AP60*Carreiras!AP61+'Equipe Pedagógica'!AP69*Carreiras!AP70+'Equipe Pedagógica'!AP78*Carreiras!AP79+'Equipe Pedagógica'!AP87*Carreiras!AP88</f>
        <v>0</v>
      </c>
    </row>
    <row r="98" spans="2:42" x14ac:dyDescent="0.25">
      <c r="B98" s="91" t="str">
        <f>IF(qtd_niveis&gt;1,"II","")</f>
        <v/>
      </c>
      <c r="C98" s="69">
        <f>C7*Carreiras!C8+'Equipe Pedagógica'!C16*Carreiras!C17+'Equipe Pedagógica'!C25*Carreiras!C26+'Equipe Pedagógica'!C34*Carreiras!C35+'Equipe Pedagógica'!C43*Carreiras!C44+'Equipe Pedagógica'!C52*Carreiras!C53+'Equipe Pedagógica'!C61*Carreiras!C62+'Equipe Pedagógica'!C70*Carreiras!C71+'Equipe Pedagógica'!C79*Carreiras!C80+'Equipe Pedagógica'!C88*Carreiras!C89</f>
        <v>0</v>
      </c>
      <c r="D98" s="69">
        <f>D7*Carreiras!D8+'Equipe Pedagógica'!D16*Carreiras!D17+'Equipe Pedagógica'!D25*Carreiras!D26+'Equipe Pedagógica'!D34*Carreiras!D35+'Equipe Pedagógica'!D43*Carreiras!D44+'Equipe Pedagógica'!D52*Carreiras!D53+'Equipe Pedagógica'!D61*Carreiras!D62+'Equipe Pedagógica'!D70*Carreiras!D71+'Equipe Pedagógica'!D79*Carreiras!D80+'Equipe Pedagógica'!D88*Carreiras!D89</f>
        <v>0</v>
      </c>
      <c r="E98" s="69">
        <f>E7*Carreiras!E8+'Equipe Pedagógica'!E16*Carreiras!E17+'Equipe Pedagógica'!E25*Carreiras!E26+'Equipe Pedagógica'!E34*Carreiras!E35+'Equipe Pedagógica'!E43*Carreiras!E44+'Equipe Pedagógica'!E52*Carreiras!E53+'Equipe Pedagógica'!E61*Carreiras!E62+'Equipe Pedagógica'!E70*Carreiras!E71+'Equipe Pedagógica'!E79*Carreiras!E80+'Equipe Pedagógica'!E88*Carreiras!E89</f>
        <v>0</v>
      </c>
      <c r="F98" s="69">
        <f>F7*Carreiras!F8+'Equipe Pedagógica'!F16*Carreiras!F17+'Equipe Pedagógica'!F25*Carreiras!F26+'Equipe Pedagógica'!F34*Carreiras!F35+'Equipe Pedagógica'!F43*Carreiras!F44+'Equipe Pedagógica'!F52*Carreiras!F53+'Equipe Pedagógica'!F61*Carreiras!F62+'Equipe Pedagógica'!F70*Carreiras!F71+'Equipe Pedagógica'!F79*Carreiras!F80+'Equipe Pedagógica'!F88*Carreiras!F89</f>
        <v>0</v>
      </c>
      <c r="G98" s="69">
        <f>G7*Carreiras!G8+'Equipe Pedagógica'!G16*Carreiras!G17+'Equipe Pedagógica'!G25*Carreiras!G26+'Equipe Pedagógica'!G34*Carreiras!G35+'Equipe Pedagógica'!G43*Carreiras!G44+'Equipe Pedagógica'!G52*Carreiras!G53+'Equipe Pedagógica'!G61*Carreiras!G62+'Equipe Pedagógica'!G70*Carreiras!G71+'Equipe Pedagógica'!G79*Carreiras!G80+'Equipe Pedagógica'!G88*Carreiras!G89</f>
        <v>0</v>
      </c>
      <c r="H98" s="69">
        <f>H7*Carreiras!H8+'Equipe Pedagógica'!H16*Carreiras!H17+'Equipe Pedagógica'!H25*Carreiras!H26+'Equipe Pedagógica'!H34*Carreiras!H35+'Equipe Pedagógica'!H43*Carreiras!H44+'Equipe Pedagógica'!H52*Carreiras!H53+'Equipe Pedagógica'!H61*Carreiras!H62+'Equipe Pedagógica'!H70*Carreiras!H71+'Equipe Pedagógica'!H79*Carreiras!H80+'Equipe Pedagógica'!H88*Carreiras!H89</f>
        <v>0</v>
      </c>
      <c r="I98" s="69">
        <f>I7*Carreiras!I8+'Equipe Pedagógica'!I16*Carreiras!I17+'Equipe Pedagógica'!I25*Carreiras!I26+'Equipe Pedagógica'!I34*Carreiras!I35+'Equipe Pedagógica'!I43*Carreiras!I44+'Equipe Pedagógica'!I52*Carreiras!I53+'Equipe Pedagógica'!I61*Carreiras!I62+'Equipe Pedagógica'!I70*Carreiras!I71+'Equipe Pedagógica'!I79*Carreiras!I80+'Equipe Pedagógica'!I88*Carreiras!I89</f>
        <v>0</v>
      </c>
      <c r="J98" s="69">
        <f>J7*Carreiras!J8+'Equipe Pedagógica'!J16*Carreiras!J17+'Equipe Pedagógica'!J25*Carreiras!J26+'Equipe Pedagógica'!J34*Carreiras!J35+'Equipe Pedagógica'!J43*Carreiras!J44+'Equipe Pedagógica'!J52*Carreiras!J53+'Equipe Pedagógica'!J61*Carreiras!J62+'Equipe Pedagógica'!J70*Carreiras!J71+'Equipe Pedagógica'!J79*Carreiras!J80+'Equipe Pedagógica'!J88*Carreiras!J89</f>
        <v>0</v>
      </c>
      <c r="K98" s="69">
        <f>K7*Carreiras!K8+'Equipe Pedagógica'!K16*Carreiras!K17+'Equipe Pedagógica'!K25*Carreiras!K26+'Equipe Pedagógica'!K34*Carreiras!K35+'Equipe Pedagógica'!K43*Carreiras!K44+'Equipe Pedagógica'!K52*Carreiras!K53+'Equipe Pedagógica'!K61*Carreiras!K62+'Equipe Pedagógica'!K70*Carreiras!K71+'Equipe Pedagógica'!K79*Carreiras!K80+'Equipe Pedagógica'!K88*Carreiras!K89</f>
        <v>0</v>
      </c>
      <c r="L98" s="69">
        <f>L7*Carreiras!L8+'Equipe Pedagógica'!L16*Carreiras!L17+'Equipe Pedagógica'!L25*Carreiras!L26+'Equipe Pedagógica'!L34*Carreiras!L35+'Equipe Pedagógica'!L43*Carreiras!L44+'Equipe Pedagógica'!L52*Carreiras!L53+'Equipe Pedagógica'!L61*Carreiras!L62+'Equipe Pedagógica'!L70*Carreiras!L71+'Equipe Pedagógica'!L79*Carreiras!L80+'Equipe Pedagógica'!L88*Carreiras!L89</f>
        <v>0</v>
      </c>
      <c r="M98" s="69">
        <f>M7*Carreiras!M8+'Equipe Pedagógica'!M16*Carreiras!M17+'Equipe Pedagógica'!M25*Carreiras!M26+'Equipe Pedagógica'!M34*Carreiras!M35+'Equipe Pedagógica'!M43*Carreiras!M44+'Equipe Pedagógica'!M52*Carreiras!M53+'Equipe Pedagógica'!M61*Carreiras!M62+'Equipe Pedagógica'!M70*Carreiras!M71+'Equipe Pedagógica'!M79*Carreiras!M80+'Equipe Pedagógica'!M88*Carreiras!M89</f>
        <v>0</v>
      </c>
      <c r="N98" s="69">
        <f>N7*Carreiras!N8+'Equipe Pedagógica'!N16*Carreiras!N17+'Equipe Pedagógica'!N25*Carreiras!N26+'Equipe Pedagógica'!N34*Carreiras!N35+'Equipe Pedagógica'!N43*Carreiras!N44+'Equipe Pedagógica'!N52*Carreiras!N53+'Equipe Pedagógica'!N61*Carreiras!N62+'Equipe Pedagógica'!N70*Carreiras!N71+'Equipe Pedagógica'!N79*Carreiras!N80+'Equipe Pedagógica'!N88*Carreiras!N89</f>
        <v>0</v>
      </c>
      <c r="O98" s="69">
        <f>O7*Carreiras!O8+'Equipe Pedagógica'!O16*Carreiras!O17+'Equipe Pedagógica'!O25*Carreiras!O26+'Equipe Pedagógica'!O34*Carreiras!O35+'Equipe Pedagógica'!O43*Carreiras!O44+'Equipe Pedagógica'!O52*Carreiras!O53+'Equipe Pedagógica'!O61*Carreiras!O62+'Equipe Pedagógica'!O70*Carreiras!O71+'Equipe Pedagógica'!O79*Carreiras!O80+'Equipe Pedagógica'!O88*Carreiras!O89</f>
        <v>0</v>
      </c>
      <c r="P98" s="69">
        <f>P7*Carreiras!P8+'Equipe Pedagógica'!P16*Carreiras!P17+'Equipe Pedagógica'!P25*Carreiras!P26+'Equipe Pedagógica'!P34*Carreiras!P35+'Equipe Pedagógica'!P43*Carreiras!P44+'Equipe Pedagógica'!P52*Carreiras!P53+'Equipe Pedagógica'!P61*Carreiras!P62+'Equipe Pedagógica'!P70*Carreiras!P71+'Equipe Pedagógica'!P79*Carreiras!P80+'Equipe Pedagógica'!P88*Carreiras!P89</f>
        <v>0</v>
      </c>
      <c r="Q98" s="69">
        <f>Q7*Carreiras!Q8+'Equipe Pedagógica'!Q16*Carreiras!Q17+'Equipe Pedagógica'!Q25*Carreiras!Q26+'Equipe Pedagógica'!Q34*Carreiras!Q35+'Equipe Pedagógica'!Q43*Carreiras!Q44+'Equipe Pedagógica'!Q52*Carreiras!Q53+'Equipe Pedagógica'!Q61*Carreiras!Q62+'Equipe Pedagógica'!Q70*Carreiras!Q71+'Equipe Pedagógica'!Q79*Carreiras!Q80+'Equipe Pedagógica'!Q88*Carreiras!Q89</f>
        <v>0</v>
      </c>
      <c r="R98" s="69">
        <f>R7*Carreiras!R8+'Equipe Pedagógica'!R16*Carreiras!R17+'Equipe Pedagógica'!R25*Carreiras!R26+'Equipe Pedagógica'!R34*Carreiras!R35+'Equipe Pedagógica'!R43*Carreiras!R44+'Equipe Pedagógica'!R52*Carreiras!R53+'Equipe Pedagógica'!R61*Carreiras!R62+'Equipe Pedagógica'!R70*Carreiras!R71+'Equipe Pedagógica'!R79*Carreiras!R80+'Equipe Pedagógica'!R88*Carreiras!R89</f>
        <v>0</v>
      </c>
      <c r="S98" s="69">
        <f>S7*Carreiras!S8+'Equipe Pedagógica'!S16*Carreiras!S17+'Equipe Pedagógica'!S25*Carreiras!S26+'Equipe Pedagógica'!S34*Carreiras!S35+'Equipe Pedagógica'!S43*Carreiras!S44+'Equipe Pedagógica'!S52*Carreiras!S53+'Equipe Pedagógica'!S61*Carreiras!S62+'Equipe Pedagógica'!S70*Carreiras!S71+'Equipe Pedagógica'!S79*Carreiras!S80+'Equipe Pedagógica'!S88*Carreiras!S89</f>
        <v>0</v>
      </c>
      <c r="T98" s="69">
        <f>T7*Carreiras!T8+'Equipe Pedagógica'!T16*Carreiras!T17+'Equipe Pedagógica'!T25*Carreiras!T26+'Equipe Pedagógica'!T34*Carreiras!T35+'Equipe Pedagógica'!T43*Carreiras!T44+'Equipe Pedagógica'!T52*Carreiras!T53+'Equipe Pedagógica'!T61*Carreiras!T62+'Equipe Pedagógica'!T70*Carreiras!T71+'Equipe Pedagógica'!T79*Carreiras!T80+'Equipe Pedagógica'!T88*Carreiras!T89</f>
        <v>0</v>
      </c>
      <c r="U98" s="69">
        <f>U7*Carreiras!U8+'Equipe Pedagógica'!U16*Carreiras!U17+'Equipe Pedagógica'!U25*Carreiras!U26+'Equipe Pedagógica'!U34*Carreiras!U35+'Equipe Pedagógica'!U43*Carreiras!U44+'Equipe Pedagógica'!U52*Carreiras!U53+'Equipe Pedagógica'!U61*Carreiras!U62+'Equipe Pedagógica'!U70*Carreiras!U71+'Equipe Pedagógica'!U79*Carreiras!U80+'Equipe Pedagógica'!U88*Carreiras!U89</f>
        <v>0</v>
      </c>
      <c r="V98" s="69">
        <f>V7*Carreiras!V8+'Equipe Pedagógica'!V16*Carreiras!V17+'Equipe Pedagógica'!V25*Carreiras!V26+'Equipe Pedagógica'!V34*Carreiras!V35+'Equipe Pedagógica'!V43*Carreiras!V44+'Equipe Pedagógica'!V52*Carreiras!V53+'Equipe Pedagógica'!V61*Carreiras!V62+'Equipe Pedagógica'!V70*Carreiras!V71+'Equipe Pedagógica'!V79*Carreiras!V80+'Equipe Pedagógica'!V88*Carreiras!V89</f>
        <v>0</v>
      </c>
      <c r="W98" s="69">
        <f>W7*Carreiras!W8+'Equipe Pedagógica'!W16*Carreiras!W17+'Equipe Pedagógica'!W25*Carreiras!W26+'Equipe Pedagógica'!W34*Carreiras!W35+'Equipe Pedagógica'!W43*Carreiras!W44+'Equipe Pedagógica'!W52*Carreiras!W53+'Equipe Pedagógica'!W61*Carreiras!W62+'Equipe Pedagógica'!W70*Carreiras!W71+'Equipe Pedagógica'!W79*Carreiras!W80+'Equipe Pedagógica'!W88*Carreiras!W89</f>
        <v>0</v>
      </c>
      <c r="X98" s="69">
        <f>X7*Carreiras!X8+'Equipe Pedagógica'!X16*Carreiras!X17+'Equipe Pedagógica'!X25*Carreiras!X26+'Equipe Pedagógica'!X34*Carreiras!X35+'Equipe Pedagógica'!X43*Carreiras!X44+'Equipe Pedagógica'!X52*Carreiras!X53+'Equipe Pedagógica'!X61*Carreiras!X62+'Equipe Pedagógica'!X70*Carreiras!X71+'Equipe Pedagógica'!X79*Carreiras!X80+'Equipe Pedagógica'!X88*Carreiras!X89</f>
        <v>0</v>
      </c>
      <c r="Y98" s="69">
        <f>Y7*Carreiras!Y8+'Equipe Pedagógica'!Y16*Carreiras!Y17+'Equipe Pedagógica'!Y25*Carreiras!Y26+'Equipe Pedagógica'!Y34*Carreiras!Y35+'Equipe Pedagógica'!Y43*Carreiras!Y44+'Equipe Pedagógica'!Y52*Carreiras!Y53+'Equipe Pedagógica'!Y61*Carreiras!Y62+'Equipe Pedagógica'!Y70*Carreiras!Y71+'Equipe Pedagógica'!Y79*Carreiras!Y80+'Equipe Pedagógica'!Y88*Carreiras!Y89</f>
        <v>0</v>
      </c>
      <c r="Z98" s="69">
        <f>Z7*Carreiras!Z8+'Equipe Pedagógica'!Z16*Carreiras!Z17+'Equipe Pedagógica'!Z25*Carreiras!Z26+'Equipe Pedagógica'!Z34*Carreiras!Z35+'Equipe Pedagógica'!Z43*Carreiras!Z44+'Equipe Pedagógica'!Z52*Carreiras!Z53+'Equipe Pedagógica'!Z61*Carreiras!Z62+'Equipe Pedagógica'!Z70*Carreiras!Z71+'Equipe Pedagógica'!Z79*Carreiras!Z80+'Equipe Pedagógica'!Z88*Carreiras!Z89</f>
        <v>0</v>
      </c>
      <c r="AA98" s="69">
        <f>AA7*Carreiras!AA8+'Equipe Pedagógica'!AA16*Carreiras!AA17+'Equipe Pedagógica'!AA25*Carreiras!AA26+'Equipe Pedagógica'!AA34*Carreiras!AA35+'Equipe Pedagógica'!AA43*Carreiras!AA44+'Equipe Pedagógica'!AA52*Carreiras!AA53+'Equipe Pedagógica'!AA61*Carreiras!AA62+'Equipe Pedagógica'!AA70*Carreiras!AA71+'Equipe Pedagógica'!AA79*Carreiras!AA80+'Equipe Pedagógica'!AA88*Carreiras!AA89</f>
        <v>0</v>
      </c>
      <c r="AB98" s="69">
        <f>AB7*Carreiras!AB8+'Equipe Pedagógica'!AB16*Carreiras!AB17+'Equipe Pedagógica'!AB25*Carreiras!AB26+'Equipe Pedagógica'!AB34*Carreiras!AB35+'Equipe Pedagógica'!AB43*Carreiras!AB44+'Equipe Pedagógica'!AB52*Carreiras!AB53+'Equipe Pedagógica'!AB61*Carreiras!AB62+'Equipe Pedagógica'!AB70*Carreiras!AB71+'Equipe Pedagógica'!AB79*Carreiras!AB80+'Equipe Pedagógica'!AB88*Carreiras!AB89</f>
        <v>0</v>
      </c>
      <c r="AC98" s="69">
        <f>AC7*Carreiras!AC8+'Equipe Pedagógica'!AC16*Carreiras!AC17+'Equipe Pedagógica'!AC25*Carreiras!AC26+'Equipe Pedagógica'!AC34*Carreiras!AC35+'Equipe Pedagógica'!AC43*Carreiras!AC44+'Equipe Pedagógica'!AC52*Carreiras!AC53+'Equipe Pedagógica'!AC61*Carreiras!AC62+'Equipe Pedagógica'!AC70*Carreiras!AC71+'Equipe Pedagógica'!AC79*Carreiras!AC80+'Equipe Pedagógica'!AC88*Carreiras!AC89</f>
        <v>0</v>
      </c>
      <c r="AD98" s="69">
        <f>AD7*Carreiras!AD8+'Equipe Pedagógica'!AD16*Carreiras!AD17+'Equipe Pedagógica'!AD25*Carreiras!AD26+'Equipe Pedagógica'!AD34*Carreiras!AD35+'Equipe Pedagógica'!AD43*Carreiras!AD44+'Equipe Pedagógica'!AD52*Carreiras!AD53+'Equipe Pedagógica'!AD61*Carreiras!AD62+'Equipe Pedagógica'!AD70*Carreiras!AD71+'Equipe Pedagógica'!AD79*Carreiras!AD80+'Equipe Pedagógica'!AD88*Carreiras!AD89</f>
        <v>0</v>
      </c>
      <c r="AE98" s="69">
        <f>AE7*Carreiras!AE8+'Equipe Pedagógica'!AE16*Carreiras!AE17+'Equipe Pedagógica'!AE25*Carreiras!AE26+'Equipe Pedagógica'!AE34*Carreiras!AE35+'Equipe Pedagógica'!AE43*Carreiras!AE44+'Equipe Pedagógica'!AE52*Carreiras!AE53+'Equipe Pedagógica'!AE61*Carreiras!AE62+'Equipe Pedagógica'!AE70*Carreiras!AE71+'Equipe Pedagógica'!AE79*Carreiras!AE80+'Equipe Pedagógica'!AE88*Carreiras!AE89</f>
        <v>0</v>
      </c>
      <c r="AF98" s="69">
        <f>AF7*Carreiras!AF8+'Equipe Pedagógica'!AF16*Carreiras!AF17+'Equipe Pedagógica'!AF25*Carreiras!AF26+'Equipe Pedagógica'!AF34*Carreiras!AF35+'Equipe Pedagógica'!AF43*Carreiras!AF44+'Equipe Pedagógica'!AF52*Carreiras!AF53+'Equipe Pedagógica'!AF61*Carreiras!AF62+'Equipe Pedagógica'!AF70*Carreiras!AF71+'Equipe Pedagógica'!AF79*Carreiras!AF80+'Equipe Pedagógica'!AF88*Carreiras!AF89</f>
        <v>0</v>
      </c>
      <c r="AG98" s="69">
        <f>AG7*Carreiras!AG8+'Equipe Pedagógica'!AG16*Carreiras!AG17+'Equipe Pedagógica'!AG25*Carreiras!AG26+'Equipe Pedagógica'!AG34*Carreiras!AG35+'Equipe Pedagógica'!AG43*Carreiras!AG44+'Equipe Pedagógica'!AG52*Carreiras!AG53+'Equipe Pedagógica'!AG61*Carreiras!AG62+'Equipe Pedagógica'!AG70*Carreiras!AG71+'Equipe Pedagógica'!AG79*Carreiras!AG80+'Equipe Pedagógica'!AG88*Carreiras!AG89</f>
        <v>0</v>
      </c>
      <c r="AH98" s="69">
        <f>AH7*Carreiras!AH8+'Equipe Pedagógica'!AH16*Carreiras!AH17+'Equipe Pedagógica'!AH25*Carreiras!AH26+'Equipe Pedagógica'!AH34*Carreiras!AH35+'Equipe Pedagógica'!AH43*Carreiras!AH44+'Equipe Pedagógica'!AH52*Carreiras!AH53+'Equipe Pedagógica'!AH61*Carreiras!AH62+'Equipe Pedagógica'!AH70*Carreiras!AH71+'Equipe Pedagógica'!AH79*Carreiras!AH80+'Equipe Pedagógica'!AH88*Carreiras!AH89</f>
        <v>0</v>
      </c>
      <c r="AI98" s="69">
        <f>AI7*Carreiras!AI8+'Equipe Pedagógica'!AI16*Carreiras!AI17+'Equipe Pedagógica'!AI25*Carreiras!AI26+'Equipe Pedagógica'!AI34*Carreiras!AI35+'Equipe Pedagógica'!AI43*Carreiras!AI44+'Equipe Pedagógica'!AI52*Carreiras!AI53+'Equipe Pedagógica'!AI61*Carreiras!AI62+'Equipe Pedagógica'!AI70*Carreiras!AI71+'Equipe Pedagógica'!AI79*Carreiras!AI80+'Equipe Pedagógica'!AI88*Carreiras!AI89</f>
        <v>0</v>
      </c>
      <c r="AJ98" s="69">
        <f>AJ7*Carreiras!AJ8+'Equipe Pedagógica'!AJ16*Carreiras!AJ17+'Equipe Pedagógica'!AJ25*Carreiras!AJ26+'Equipe Pedagógica'!AJ34*Carreiras!AJ35+'Equipe Pedagógica'!AJ43*Carreiras!AJ44+'Equipe Pedagógica'!AJ52*Carreiras!AJ53+'Equipe Pedagógica'!AJ61*Carreiras!AJ62+'Equipe Pedagógica'!AJ70*Carreiras!AJ71+'Equipe Pedagógica'!AJ79*Carreiras!AJ80+'Equipe Pedagógica'!AJ88*Carreiras!AJ89</f>
        <v>0</v>
      </c>
      <c r="AK98" s="69">
        <f>AK7*Carreiras!AK8+'Equipe Pedagógica'!AK16*Carreiras!AK17+'Equipe Pedagógica'!AK25*Carreiras!AK26+'Equipe Pedagógica'!AK34*Carreiras!AK35+'Equipe Pedagógica'!AK43*Carreiras!AK44+'Equipe Pedagógica'!AK52*Carreiras!AK53+'Equipe Pedagógica'!AK61*Carreiras!AK62+'Equipe Pedagógica'!AK70*Carreiras!AK71+'Equipe Pedagógica'!AK79*Carreiras!AK80+'Equipe Pedagógica'!AK88*Carreiras!AK89</f>
        <v>0</v>
      </c>
      <c r="AL98" s="69">
        <f>AL7*Carreiras!AL8+'Equipe Pedagógica'!AL16*Carreiras!AL17+'Equipe Pedagógica'!AL25*Carreiras!AL26+'Equipe Pedagógica'!AL34*Carreiras!AL35+'Equipe Pedagógica'!AL43*Carreiras!AL44+'Equipe Pedagógica'!AL52*Carreiras!AL53+'Equipe Pedagógica'!AL61*Carreiras!AL62+'Equipe Pedagógica'!AL70*Carreiras!AL71+'Equipe Pedagógica'!AL79*Carreiras!AL80+'Equipe Pedagógica'!AL88*Carreiras!AL89</f>
        <v>0</v>
      </c>
      <c r="AM98" s="69">
        <f>AM7*Carreiras!AM8+'Equipe Pedagógica'!AM16*Carreiras!AM17+'Equipe Pedagógica'!AM25*Carreiras!AM26+'Equipe Pedagógica'!AM34*Carreiras!AM35+'Equipe Pedagógica'!AM43*Carreiras!AM44+'Equipe Pedagógica'!AM52*Carreiras!AM53+'Equipe Pedagógica'!AM61*Carreiras!AM62+'Equipe Pedagógica'!AM70*Carreiras!AM71+'Equipe Pedagógica'!AM79*Carreiras!AM80+'Equipe Pedagógica'!AM88*Carreiras!AM89</f>
        <v>0</v>
      </c>
      <c r="AN98" s="69">
        <f>AN7*Carreiras!AN8+'Equipe Pedagógica'!AN16*Carreiras!AN17+'Equipe Pedagógica'!AN25*Carreiras!AN26+'Equipe Pedagógica'!AN34*Carreiras!AN35+'Equipe Pedagógica'!AN43*Carreiras!AN44+'Equipe Pedagógica'!AN52*Carreiras!AN53+'Equipe Pedagógica'!AN61*Carreiras!AN62+'Equipe Pedagógica'!AN70*Carreiras!AN71+'Equipe Pedagógica'!AN79*Carreiras!AN80+'Equipe Pedagógica'!AN88*Carreiras!AN89</f>
        <v>0</v>
      </c>
      <c r="AO98" s="69">
        <f>AO7*Carreiras!AO8+'Equipe Pedagógica'!AO16*Carreiras!AO17+'Equipe Pedagógica'!AO25*Carreiras!AO26+'Equipe Pedagógica'!AO34*Carreiras!AO35+'Equipe Pedagógica'!AO43*Carreiras!AO44+'Equipe Pedagógica'!AO52*Carreiras!AO53+'Equipe Pedagógica'!AO61*Carreiras!AO62+'Equipe Pedagógica'!AO70*Carreiras!AO71+'Equipe Pedagógica'!AO79*Carreiras!AO80+'Equipe Pedagógica'!AO88*Carreiras!AO89</f>
        <v>0</v>
      </c>
      <c r="AP98" s="69">
        <f>AP7*Carreiras!AP8+'Equipe Pedagógica'!AP16*Carreiras!AP17+'Equipe Pedagógica'!AP25*Carreiras!AP26+'Equipe Pedagógica'!AP34*Carreiras!AP35+'Equipe Pedagógica'!AP43*Carreiras!AP44+'Equipe Pedagógica'!AP52*Carreiras!AP53+'Equipe Pedagógica'!AP61*Carreiras!AP62+'Equipe Pedagógica'!AP70*Carreiras!AP71+'Equipe Pedagógica'!AP79*Carreiras!AP80+'Equipe Pedagógica'!AP88*Carreiras!AP89</f>
        <v>0</v>
      </c>
    </row>
    <row r="99" spans="2:42" x14ac:dyDescent="0.25">
      <c r="B99" s="91" t="str">
        <f>IF(qtd_niveis&gt;2,"III","")</f>
        <v/>
      </c>
      <c r="C99" s="69">
        <f>C8*Carreiras!C9+'Equipe Pedagógica'!C17*Carreiras!C18+'Equipe Pedagógica'!C26*Carreiras!C27+'Equipe Pedagógica'!C35*Carreiras!C36+'Equipe Pedagógica'!C44*Carreiras!C45+'Equipe Pedagógica'!C53*Carreiras!C54+'Equipe Pedagógica'!C62*Carreiras!C63+'Equipe Pedagógica'!C71*Carreiras!C72+'Equipe Pedagógica'!C80*Carreiras!C81+'Equipe Pedagógica'!C89*Carreiras!C90</f>
        <v>0</v>
      </c>
      <c r="D99" s="69">
        <f>D8*Carreiras!D9+'Equipe Pedagógica'!D17*Carreiras!D18+'Equipe Pedagógica'!D26*Carreiras!D27+'Equipe Pedagógica'!D35*Carreiras!D36+'Equipe Pedagógica'!D44*Carreiras!D45+'Equipe Pedagógica'!D53*Carreiras!D54+'Equipe Pedagógica'!D62*Carreiras!D63+'Equipe Pedagógica'!D71*Carreiras!D72+'Equipe Pedagógica'!D80*Carreiras!D81+'Equipe Pedagógica'!D89*Carreiras!D90</f>
        <v>0</v>
      </c>
      <c r="E99" s="69">
        <f>E8*Carreiras!E9+'Equipe Pedagógica'!E17*Carreiras!E18+'Equipe Pedagógica'!E26*Carreiras!E27+'Equipe Pedagógica'!E35*Carreiras!E36+'Equipe Pedagógica'!E44*Carreiras!E45+'Equipe Pedagógica'!E53*Carreiras!E54+'Equipe Pedagógica'!E62*Carreiras!E63+'Equipe Pedagógica'!E71*Carreiras!E72+'Equipe Pedagógica'!E80*Carreiras!E81+'Equipe Pedagógica'!E89*Carreiras!E90</f>
        <v>0</v>
      </c>
      <c r="F99" s="69">
        <f>F8*Carreiras!F9+'Equipe Pedagógica'!F17*Carreiras!F18+'Equipe Pedagógica'!F26*Carreiras!F27+'Equipe Pedagógica'!F35*Carreiras!F36+'Equipe Pedagógica'!F44*Carreiras!F45+'Equipe Pedagógica'!F53*Carreiras!F54+'Equipe Pedagógica'!F62*Carreiras!F63+'Equipe Pedagógica'!F71*Carreiras!F72+'Equipe Pedagógica'!F80*Carreiras!F81+'Equipe Pedagógica'!F89*Carreiras!F90</f>
        <v>0</v>
      </c>
      <c r="G99" s="69">
        <f>G8*Carreiras!G9+'Equipe Pedagógica'!G17*Carreiras!G18+'Equipe Pedagógica'!G26*Carreiras!G27+'Equipe Pedagógica'!G35*Carreiras!G36+'Equipe Pedagógica'!G44*Carreiras!G45+'Equipe Pedagógica'!G53*Carreiras!G54+'Equipe Pedagógica'!G62*Carreiras!G63+'Equipe Pedagógica'!G71*Carreiras!G72+'Equipe Pedagógica'!G80*Carreiras!G81+'Equipe Pedagógica'!G89*Carreiras!G90</f>
        <v>0</v>
      </c>
      <c r="H99" s="69">
        <f>H8*Carreiras!H9+'Equipe Pedagógica'!H17*Carreiras!H18+'Equipe Pedagógica'!H26*Carreiras!H27+'Equipe Pedagógica'!H35*Carreiras!H36+'Equipe Pedagógica'!H44*Carreiras!H45+'Equipe Pedagógica'!H53*Carreiras!H54+'Equipe Pedagógica'!H62*Carreiras!H63+'Equipe Pedagógica'!H71*Carreiras!H72+'Equipe Pedagógica'!H80*Carreiras!H81+'Equipe Pedagógica'!H89*Carreiras!H90</f>
        <v>0</v>
      </c>
      <c r="I99" s="69">
        <f>I8*Carreiras!I9+'Equipe Pedagógica'!I17*Carreiras!I18+'Equipe Pedagógica'!I26*Carreiras!I27+'Equipe Pedagógica'!I35*Carreiras!I36+'Equipe Pedagógica'!I44*Carreiras!I45+'Equipe Pedagógica'!I53*Carreiras!I54+'Equipe Pedagógica'!I62*Carreiras!I63+'Equipe Pedagógica'!I71*Carreiras!I72+'Equipe Pedagógica'!I80*Carreiras!I81+'Equipe Pedagógica'!I89*Carreiras!I90</f>
        <v>0</v>
      </c>
      <c r="J99" s="69">
        <f>J8*Carreiras!J9+'Equipe Pedagógica'!J17*Carreiras!J18+'Equipe Pedagógica'!J26*Carreiras!J27+'Equipe Pedagógica'!J35*Carreiras!J36+'Equipe Pedagógica'!J44*Carreiras!J45+'Equipe Pedagógica'!J53*Carreiras!J54+'Equipe Pedagógica'!J62*Carreiras!J63+'Equipe Pedagógica'!J71*Carreiras!J72+'Equipe Pedagógica'!J80*Carreiras!J81+'Equipe Pedagógica'!J89*Carreiras!J90</f>
        <v>0</v>
      </c>
      <c r="K99" s="69">
        <f>K8*Carreiras!K9+'Equipe Pedagógica'!K17*Carreiras!K18+'Equipe Pedagógica'!K26*Carreiras!K27+'Equipe Pedagógica'!K35*Carreiras!K36+'Equipe Pedagógica'!K44*Carreiras!K45+'Equipe Pedagógica'!K53*Carreiras!K54+'Equipe Pedagógica'!K62*Carreiras!K63+'Equipe Pedagógica'!K71*Carreiras!K72+'Equipe Pedagógica'!K80*Carreiras!K81+'Equipe Pedagógica'!K89*Carreiras!K90</f>
        <v>0</v>
      </c>
      <c r="L99" s="69">
        <f>L8*Carreiras!L9+'Equipe Pedagógica'!L17*Carreiras!L18+'Equipe Pedagógica'!L26*Carreiras!L27+'Equipe Pedagógica'!L35*Carreiras!L36+'Equipe Pedagógica'!L44*Carreiras!L45+'Equipe Pedagógica'!L53*Carreiras!L54+'Equipe Pedagógica'!L62*Carreiras!L63+'Equipe Pedagógica'!L71*Carreiras!L72+'Equipe Pedagógica'!L80*Carreiras!L81+'Equipe Pedagógica'!L89*Carreiras!L90</f>
        <v>0</v>
      </c>
      <c r="M99" s="69">
        <f>M8*Carreiras!M9+'Equipe Pedagógica'!M17*Carreiras!M18+'Equipe Pedagógica'!M26*Carreiras!M27+'Equipe Pedagógica'!M35*Carreiras!M36+'Equipe Pedagógica'!M44*Carreiras!M45+'Equipe Pedagógica'!M53*Carreiras!M54+'Equipe Pedagógica'!M62*Carreiras!M63+'Equipe Pedagógica'!M71*Carreiras!M72+'Equipe Pedagógica'!M80*Carreiras!M81+'Equipe Pedagógica'!M89*Carreiras!M90</f>
        <v>0</v>
      </c>
      <c r="N99" s="69">
        <f>N8*Carreiras!N9+'Equipe Pedagógica'!N17*Carreiras!N18+'Equipe Pedagógica'!N26*Carreiras!N27+'Equipe Pedagógica'!N35*Carreiras!N36+'Equipe Pedagógica'!N44*Carreiras!N45+'Equipe Pedagógica'!N53*Carreiras!N54+'Equipe Pedagógica'!N62*Carreiras!N63+'Equipe Pedagógica'!N71*Carreiras!N72+'Equipe Pedagógica'!N80*Carreiras!N81+'Equipe Pedagógica'!N89*Carreiras!N90</f>
        <v>0</v>
      </c>
      <c r="O99" s="69">
        <f>O8*Carreiras!O9+'Equipe Pedagógica'!O17*Carreiras!O18+'Equipe Pedagógica'!O26*Carreiras!O27+'Equipe Pedagógica'!O35*Carreiras!O36+'Equipe Pedagógica'!O44*Carreiras!O45+'Equipe Pedagógica'!O53*Carreiras!O54+'Equipe Pedagógica'!O62*Carreiras!O63+'Equipe Pedagógica'!O71*Carreiras!O72+'Equipe Pedagógica'!O80*Carreiras!O81+'Equipe Pedagógica'!O89*Carreiras!O90</f>
        <v>0</v>
      </c>
      <c r="P99" s="69">
        <f>P8*Carreiras!P9+'Equipe Pedagógica'!P17*Carreiras!P18+'Equipe Pedagógica'!P26*Carreiras!P27+'Equipe Pedagógica'!P35*Carreiras!P36+'Equipe Pedagógica'!P44*Carreiras!P45+'Equipe Pedagógica'!P53*Carreiras!P54+'Equipe Pedagógica'!P62*Carreiras!P63+'Equipe Pedagógica'!P71*Carreiras!P72+'Equipe Pedagógica'!P80*Carreiras!P81+'Equipe Pedagógica'!P89*Carreiras!P90</f>
        <v>0</v>
      </c>
      <c r="Q99" s="69">
        <f>Q8*Carreiras!Q9+'Equipe Pedagógica'!Q17*Carreiras!Q18+'Equipe Pedagógica'!Q26*Carreiras!Q27+'Equipe Pedagógica'!Q35*Carreiras!Q36+'Equipe Pedagógica'!Q44*Carreiras!Q45+'Equipe Pedagógica'!Q53*Carreiras!Q54+'Equipe Pedagógica'!Q62*Carreiras!Q63+'Equipe Pedagógica'!Q71*Carreiras!Q72+'Equipe Pedagógica'!Q80*Carreiras!Q81+'Equipe Pedagógica'!Q89*Carreiras!Q90</f>
        <v>0</v>
      </c>
      <c r="R99" s="69">
        <f>R8*Carreiras!R9+'Equipe Pedagógica'!R17*Carreiras!R18+'Equipe Pedagógica'!R26*Carreiras!R27+'Equipe Pedagógica'!R35*Carreiras!R36+'Equipe Pedagógica'!R44*Carreiras!R45+'Equipe Pedagógica'!R53*Carreiras!R54+'Equipe Pedagógica'!R62*Carreiras!R63+'Equipe Pedagógica'!R71*Carreiras!R72+'Equipe Pedagógica'!R80*Carreiras!R81+'Equipe Pedagógica'!R89*Carreiras!R90</f>
        <v>0</v>
      </c>
      <c r="S99" s="69">
        <f>S8*Carreiras!S9+'Equipe Pedagógica'!S17*Carreiras!S18+'Equipe Pedagógica'!S26*Carreiras!S27+'Equipe Pedagógica'!S35*Carreiras!S36+'Equipe Pedagógica'!S44*Carreiras!S45+'Equipe Pedagógica'!S53*Carreiras!S54+'Equipe Pedagógica'!S62*Carreiras!S63+'Equipe Pedagógica'!S71*Carreiras!S72+'Equipe Pedagógica'!S80*Carreiras!S81+'Equipe Pedagógica'!S89*Carreiras!S90</f>
        <v>0</v>
      </c>
      <c r="T99" s="69">
        <f>T8*Carreiras!T9+'Equipe Pedagógica'!T17*Carreiras!T18+'Equipe Pedagógica'!T26*Carreiras!T27+'Equipe Pedagógica'!T35*Carreiras!T36+'Equipe Pedagógica'!T44*Carreiras!T45+'Equipe Pedagógica'!T53*Carreiras!T54+'Equipe Pedagógica'!T62*Carreiras!T63+'Equipe Pedagógica'!T71*Carreiras!T72+'Equipe Pedagógica'!T80*Carreiras!T81+'Equipe Pedagógica'!T89*Carreiras!T90</f>
        <v>0</v>
      </c>
      <c r="U99" s="69">
        <f>U8*Carreiras!U9+'Equipe Pedagógica'!U17*Carreiras!U18+'Equipe Pedagógica'!U26*Carreiras!U27+'Equipe Pedagógica'!U35*Carreiras!U36+'Equipe Pedagógica'!U44*Carreiras!U45+'Equipe Pedagógica'!U53*Carreiras!U54+'Equipe Pedagógica'!U62*Carreiras!U63+'Equipe Pedagógica'!U71*Carreiras!U72+'Equipe Pedagógica'!U80*Carreiras!U81+'Equipe Pedagógica'!U89*Carreiras!U90</f>
        <v>0</v>
      </c>
      <c r="V99" s="69">
        <f>V8*Carreiras!V9+'Equipe Pedagógica'!V17*Carreiras!V18+'Equipe Pedagógica'!V26*Carreiras!V27+'Equipe Pedagógica'!V35*Carreiras!V36+'Equipe Pedagógica'!V44*Carreiras!V45+'Equipe Pedagógica'!V53*Carreiras!V54+'Equipe Pedagógica'!V62*Carreiras!V63+'Equipe Pedagógica'!V71*Carreiras!V72+'Equipe Pedagógica'!V80*Carreiras!V81+'Equipe Pedagógica'!V89*Carreiras!V90</f>
        <v>0</v>
      </c>
      <c r="W99" s="69">
        <f>W8*Carreiras!W9+'Equipe Pedagógica'!W17*Carreiras!W18+'Equipe Pedagógica'!W26*Carreiras!W27+'Equipe Pedagógica'!W35*Carreiras!W36+'Equipe Pedagógica'!W44*Carreiras!W45+'Equipe Pedagógica'!W53*Carreiras!W54+'Equipe Pedagógica'!W62*Carreiras!W63+'Equipe Pedagógica'!W71*Carreiras!W72+'Equipe Pedagógica'!W80*Carreiras!W81+'Equipe Pedagógica'!W89*Carreiras!W90</f>
        <v>0</v>
      </c>
      <c r="X99" s="69">
        <f>X8*Carreiras!X9+'Equipe Pedagógica'!X17*Carreiras!X18+'Equipe Pedagógica'!X26*Carreiras!X27+'Equipe Pedagógica'!X35*Carreiras!X36+'Equipe Pedagógica'!X44*Carreiras!X45+'Equipe Pedagógica'!X53*Carreiras!X54+'Equipe Pedagógica'!X62*Carreiras!X63+'Equipe Pedagógica'!X71*Carreiras!X72+'Equipe Pedagógica'!X80*Carreiras!X81+'Equipe Pedagógica'!X89*Carreiras!X90</f>
        <v>0</v>
      </c>
      <c r="Y99" s="69">
        <f>Y8*Carreiras!Y9+'Equipe Pedagógica'!Y17*Carreiras!Y18+'Equipe Pedagógica'!Y26*Carreiras!Y27+'Equipe Pedagógica'!Y35*Carreiras!Y36+'Equipe Pedagógica'!Y44*Carreiras!Y45+'Equipe Pedagógica'!Y53*Carreiras!Y54+'Equipe Pedagógica'!Y62*Carreiras!Y63+'Equipe Pedagógica'!Y71*Carreiras!Y72+'Equipe Pedagógica'!Y80*Carreiras!Y81+'Equipe Pedagógica'!Y89*Carreiras!Y90</f>
        <v>0</v>
      </c>
      <c r="Z99" s="69">
        <f>Z8*Carreiras!Z9+'Equipe Pedagógica'!Z17*Carreiras!Z18+'Equipe Pedagógica'!Z26*Carreiras!Z27+'Equipe Pedagógica'!Z35*Carreiras!Z36+'Equipe Pedagógica'!Z44*Carreiras!Z45+'Equipe Pedagógica'!Z53*Carreiras!Z54+'Equipe Pedagógica'!Z62*Carreiras!Z63+'Equipe Pedagógica'!Z71*Carreiras!Z72+'Equipe Pedagógica'!Z80*Carreiras!Z81+'Equipe Pedagógica'!Z89*Carreiras!Z90</f>
        <v>0</v>
      </c>
      <c r="AA99" s="69">
        <f>AA8*Carreiras!AA9+'Equipe Pedagógica'!AA17*Carreiras!AA18+'Equipe Pedagógica'!AA26*Carreiras!AA27+'Equipe Pedagógica'!AA35*Carreiras!AA36+'Equipe Pedagógica'!AA44*Carreiras!AA45+'Equipe Pedagógica'!AA53*Carreiras!AA54+'Equipe Pedagógica'!AA62*Carreiras!AA63+'Equipe Pedagógica'!AA71*Carreiras!AA72+'Equipe Pedagógica'!AA80*Carreiras!AA81+'Equipe Pedagógica'!AA89*Carreiras!AA90</f>
        <v>0</v>
      </c>
      <c r="AB99" s="69">
        <f>AB8*Carreiras!AB9+'Equipe Pedagógica'!AB17*Carreiras!AB18+'Equipe Pedagógica'!AB26*Carreiras!AB27+'Equipe Pedagógica'!AB35*Carreiras!AB36+'Equipe Pedagógica'!AB44*Carreiras!AB45+'Equipe Pedagógica'!AB53*Carreiras!AB54+'Equipe Pedagógica'!AB62*Carreiras!AB63+'Equipe Pedagógica'!AB71*Carreiras!AB72+'Equipe Pedagógica'!AB80*Carreiras!AB81+'Equipe Pedagógica'!AB89*Carreiras!AB90</f>
        <v>0</v>
      </c>
      <c r="AC99" s="69">
        <f>AC8*Carreiras!AC9+'Equipe Pedagógica'!AC17*Carreiras!AC18+'Equipe Pedagógica'!AC26*Carreiras!AC27+'Equipe Pedagógica'!AC35*Carreiras!AC36+'Equipe Pedagógica'!AC44*Carreiras!AC45+'Equipe Pedagógica'!AC53*Carreiras!AC54+'Equipe Pedagógica'!AC62*Carreiras!AC63+'Equipe Pedagógica'!AC71*Carreiras!AC72+'Equipe Pedagógica'!AC80*Carreiras!AC81+'Equipe Pedagógica'!AC89*Carreiras!AC90</f>
        <v>0</v>
      </c>
      <c r="AD99" s="69">
        <f>AD8*Carreiras!AD9+'Equipe Pedagógica'!AD17*Carreiras!AD18+'Equipe Pedagógica'!AD26*Carreiras!AD27+'Equipe Pedagógica'!AD35*Carreiras!AD36+'Equipe Pedagógica'!AD44*Carreiras!AD45+'Equipe Pedagógica'!AD53*Carreiras!AD54+'Equipe Pedagógica'!AD62*Carreiras!AD63+'Equipe Pedagógica'!AD71*Carreiras!AD72+'Equipe Pedagógica'!AD80*Carreiras!AD81+'Equipe Pedagógica'!AD89*Carreiras!AD90</f>
        <v>0</v>
      </c>
      <c r="AE99" s="69">
        <f>AE8*Carreiras!AE9+'Equipe Pedagógica'!AE17*Carreiras!AE18+'Equipe Pedagógica'!AE26*Carreiras!AE27+'Equipe Pedagógica'!AE35*Carreiras!AE36+'Equipe Pedagógica'!AE44*Carreiras!AE45+'Equipe Pedagógica'!AE53*Carreiras!AE54+'Equipe Pedagógica'!AE62*Carreiras!AE63+'Equipe Pedagógica'!AE71*Carreiras!AE72+'Equipe Pedagógica'!AE80*Carreiras!AE81+'Equipe Pedagógica'!AE89*Carreiras!AE90</f>
        <v>0</v>
      </c>
      <c r="AF99" s="69">
        <f>AF8*Carreiras!AF9+'Equipe Pedagógica'!AF17*Carreiras!AF18+'Equipe Pedagógica'!AF26*Carreiras!AF27+'Equipe Pedagógica'!AF35*Carreiras!AF36+'Equipe Pedagógica'!AF44*Carreiras!AF45+'Equipe Pedagógica'!AF53*Carreiras!AF54+'Equipe Pedagógica'!AF62*Carreiras!AF63+'Equipe Pedagógica'!AF71*Carreiras!AF72+'Equipe Pedagógica'!AF80*Carreiras!AF81+'Equipe Pedagógica'!AF89*Carreiras!AF90</f>
        <v>0</v>
      </c>
      <c r="AG99" s="69">
        <f>AG8*Carreiras!AG9+'Equipe Pedagógica'!AG17*Carreiras!AG18+'Equipe Pedagógica'!AG26*Carreiras!AG27+'Equipe Pedagógica'!AG35*Carreiras!AG36+'Equipe Pedagógica'!AG44*Carreiras!AG45+'Equipe Pedagógica'!AG53*Carreiras!AG54+'Equipe Pedagógica'!AG62*Carreiras!AG63+'Equipe Pedagógica'!AG71*Carreiras!AG72+'Equipe Pedagógica'!AG80*Carreiras!AG81+'Equipe Pedagógica'!AG89*Carreiras!AG90</f>
        <v>0</v>
      </c>
      <c r="AH99" s="69">
        <f>AH8*Carreiras!AH9+'Equipe Pedagógica'!AH17*Carreiras!AH18+'Equipe Pedagógica'!AH26*Carreiras!AH27+'Equipe Pedagógica'!AH35*Carreiras!AH36+'Equipe Pedagógica'!AH44*Carreiras!AH45+'Equipe Pedagógica'!AH53*Carreiras!AH54+'Equipe Pedagógica'!AH62*Carreiras!AH63+'Equipe Pedagógica'!AH71*Carreiras!AH72+'Equipe Pedagógica'!AH80*Carreiras!AH81+'Equipe Pedagógica'!AH89*Carreiras!AH90</f>
        <v>0</v>
      </c>
      <c r="AI99" s="69">
        <f>AI8*Carreiras!AI9+'Equipe Pedagógica'!AI17*Carreiras!AI18+'Equipe Pedagógica'!AI26*Carreiras!AI27+'Equipe Pedagógica'!AI35*Carreiras!AI36+'Equipe Pedagógica'!AI44*Carreiras!AI45+'Equipe Pedagógica'!AI53*Carreiras!AI54+'Equipe Pedagógica'!AI62*Carreiras!AI63+'Equipe Pedagógica'!AI71*Carreiras!AI72+'Equipe Pedagógica'!AI80*Carreiras!AI81+'Equipe Pedagógica'!AI89*Carreiras!AI90</f>
        <v>0</v>
      </c>
      <c r="AJ99" s="69">
        <f>AJ8*Carreiras!AJ9+'Equipe Pedagógica'!AJ17*Carreiras!AJ18+'Equipe Pedagógica'!AJ26*Carreiras!AJ27+'Equipe Pedagógica'!AJ35*Carreiras!AJ36+'Equipe Pedagógica'!AJ44*Carreiras!AJ45+'Equipe Pedagógica'!AJ53*Carreiras!AJ54+'Equipe Pedagógica'!AJ62*Carreiras!AJ63+'Equipe Pedagógica'!AJ71*Carreiras!AJ72+'Equipe Pedagógica'!AJ80*Carreiras!AJ81+'Equipe Pedagógica'!AJ89*Carreiras!AJ90</f>
        <v>0</v>
      </c>
      <c r="AK99" s="69">
        <f>AK8*Carreiras!AK9+'Equipe Pedagógica'!AK17*Carreiras!AK18+'Equipe Pedagógica'!AK26*Carreiras!AK27+'Equipe Pedagógica'!AK35*Carreiras!AK36+'Equipe Pedagógica'!AK44*Carreiras!AK45+'Equipe Pedagógica'!AK53*Carreiras!AK54+'Equipe Pedagógica'!AK62*Carreiras!AK63+'Equipe Pedagógica'!AK71*Carreiras!AK72+'Equipe Pedagógica'!AK80*Carreiras!AK81+'Equipe Pedagógica'!AK89*Carreiras!AK90</f>
        <v>0</v>
      </c>
      <c r="AL99" s="69">
        <f>AL8*Carreiras!AL9+'Equipe Pedagógica'!AL17*Carreiras!AL18+'Equipe Pedagógica'!AL26*Carreiras!AL27+'Equipe Pedagógica'!AL35*Carreiras!AL36+'Equipe Pedagógica'!AL44*Carreiras!AL45+'Equipe Pedagógica'!AL53*Carreiras!AL54+'Equipe Pedagógica'!AL62*Carreiras!AL63+'Equipe Pedagógica'!AL71*Carreiras!AL72+'Equipe Pedagógica'!AL80*Carreiras!AL81+'Equipe Pedagógica'!AL89*Carreiras!AL90</f>
        <v>0</v>
      </c>
      <c r="AM99" s="69">
        <f>AM8*Carreiras!AM9+'Equipe Pedagógica'!AM17*Carreiras!AM18+'Equipe Pedagógica'!AM26*Carreiras!AM27+'Equipe Pedagógica'!AM35*Carreiras!AM36+'Equipe Pedagógica'!AM44*Carreiras!AM45+'Equipe Pedagógica'!AM53*Carreiras!AM54+'Equipe Pedagógica'!AM62*Carreiras!AM63+'Equipe Pedagógica'!AM71*Carreiras!AM72+'Equipe Pedagógica'!AM80*Carreiras!AM81+'Equipe Pedagógica'!AM89*Carreiras!AM90</f>
        <v>0</v>
      </c>
      <c r="AN99" s="69">
        <f>AN8*Carreiras!AN9+'Equipe Pedagógica'!AN17*Carreiras!AN18+'Equipe Pedagógica'!AN26*Carreiras!AN27+'Equipe Pedagógica'!AN35*Carreiras!AN36+'Equipe Pedagógica'!AN44*Carreiras!AN45+'Equipe Pedagógica'!AN53*Carreiras!AN54+'Equipe Pedagógica'!AN62*Carreiras!AN63+'Equipe Pedagógica'!AN71*Carreiras!AN72+'Equipe Pedagógica'!AN80*Carreiras!AN81+'Equipe Pedagógica'!AN89*Carreiras!AN90</f>
        <v>0</v>
      </c>
      <c r="AO99" s="69">
        <f>AO8*Carreiras!AO9+'Equipe Pedagógica'!AO17*Carreiras!AO18+'Equipe Pedagógica'!AO26*Carreiras!AO27+'Equipe Pedagógica'!AO35*Carreiras!AO36+'Equipe Pedagógica'!AO44*Carreiras!AO45+'Equipe Pedagógica'!AO53*Carreiras!AO54+'Equipe Pedagógica'!AO62*Carreiras!AO63+'Equipe Pedagógica'!AO71*Carreiras!AO72+'Equipe Pedagógica'!AO80*Carreiras!AO81+'Equipe Pedagógica'!AO89*Carreiras!AO90</f>
        <v>0</v>
      </c>
      <c r="AP99" s="69">
        <f>AP8*Carreiras!AP9+'Equipe Pedagógica'!AP17*Carreiras!AP18+'Equipe Pedagógica'!AP26*Carreiras!AP27+'Equipe Pedagógica'!AP35*Carreiras!AP36+'Equipe Pedagógica'!AP44*Carreiras!AP45+'Equipe Pedagógica'!AP53*Carreiras!AP54+'Equipe Pedagógica'!AP62*Carreiras!AP63+'Equipe Pedagógica'!AP71*Carreiras!AP72+'Equipe Pedagógica'!AP80*Carreiras!AP81+'Equipe Pedagógica'!AP89*Carreiras!AP90</f>
        <v>0</v>
      </c>
    </row>
    <row r="100" spans="2:42" x14ac:dyDescent="0.25">
      <c r="B100" s="91" t="str">
        <f>IF(qtd_niveis&gt;3,"IV","")</f>
        <v/>
      </c>
      <c r="C100" s="69">
        <f>C9*Carreiras!C10+'Equipe Pedagógica'!C18*Carreiras!C19+'Equipe Pedagógica'!C27*Carreiras!C28+'Equipe Pedagógica'!C36*Carreiras!C37+'Equipe Pedagógica'!C45*Carreiras!C46+'Equipe Pedagógica'!C54*Carreiras!C55+'Equipe Pedagógica'!C63*Carreiras!C64+'Equipe Pedagógica'!C72*Carreiras!C73+'Equipe Pedagógica'!C81*Carreiras!C82+'Equipe Pedagógica'!C90*Carreiras!C91</f>
        <v>0</v>
      </c>
      <c r="D100" s="69">
        <f>D9*Carreiras!D10+'Equipe Pedagógica'!D18*Carreiras!D19+'Equipe Pedagógica'!D27*Carreiras!D28+'Equipe Pedagógica'!D36*Carreiras!D37+'Equipe Pedagógica'!D45*Carreiras!D46+'Equipe Pedagógica'!D54*Carreiras!D55+'Equipe Pedagógica'!D63*Carreiras!D64+'Equipe Pedagógica'!D72*Carreiras!D73+'Equipe Pedagógica'!D81*Carreiras!D82+'Equipe Pedagógica'!D90*Carreiras!D91</f>
        <v>0</v>
      </c>
      <c r="E100" s="69">
        <f>E9*Carreiras!E10+'Equipe Pedagógica'!E18*Carreiras!E19+'Equipe Pedagógica'!E27*Carreiras!E28+'Equipe Pedagógica'!E36*Carreiras!E37+'Equipe Pedagógica'!E45*Carreiras!E46+'Equipe Pedagógica'!E54*Carreiras!E55+'Equipe Pedagógica'!E63*Carreiras!E64+'Equipe Pedagógica'!E72*Carreiras!E73+'Equipe Pedagógica'!E81*Carreiras!E82+'Equipe Pedagógica'!E90*Carreiras!E91</f>
        <v>0</v>
      </c>
      <c r="F100" s="69">
        <f>F9*Carreiras!F10+'Equipe Pedagógica'!F18*Carreiras!F19+'Equipe Pedagógica'!F27*Carreiras!F28+'Equipe Pedagógica'!F36*Carreiras!F37+'Equipe Pedagógica'!F45*Carreiras!F46+'Equipe Pedagógica'!F54*Carreiras!F55+'Equipe Pedagógica'!F63*Carreiras!F64+'Equipe Pedagógica'!F72*Carreiras!F73+'Equipe Pedagógica'!F81*Carreiras!F82+'Equipe Pedagógica'!F90*Carreiras!F91</f>
        <v>0</v>
      </c>
      <c r="G100" s="69">
        <f>G9*Carreiras!G10+'Equipe Pedagógica'!G18*Carreiras!G19+'Equipe Pedagógica'!G27*Carreiras!G28+'Equipe Pedagógica'!G36*Carreiras!G37+'Equipe Pedagógica'!G45*Carreiras!G46+'Equipe Pedagógica'!G54*Carreiras!G55+'Equipe Pedagógica'!G63*Carreiras!G64+'Equipe Pedagógica'!G72*Carreiras!G73+'Equipe Pedagógica'!G81*Carreiras!G82+'Equipe Pedagógica'!G90*Carreiras!G91</f>
        <v>0</v>
      </c>
      <c r="H100" s="69">
        <f>H9*Carreiras!H10+'Equipe Pedagógica'!H18*Carreiras!H19+'Equipe Pedagógica'!H27*Carreiras!H28+'Equipe Pedagógica'!H36*Carreiras!H37+'Equipe Pedagógica'!H45*Carreiras!H46+'Equipe Pedagógica'!H54*Carreiras!H55+'Equipe Pedagógica'!H63*Carreiras!H64+'Equipe Pedagógica'!H72*Carreiras!H73+'Equipe Pedagógica'!H81*Carreiras!H82+'Equipe Pedagógica'!H90*Carreiras!H91</f>
        <v>0</v>
      </c>
      <c r="I100" s="69">
        <f>I9*Carreiras!I10+'Equipe Pedagógica'!I18*Carreiras!I19+'Equipe Pedagógica'!I27*Carreiras!I28+'Equipe Pedagógica'!I36*Carreiras!I37+'Equipe Pedagógica'!I45*Carreiras!I46+'Equipe Pedagógica'!I54*Carreiras!I55+'Equipe Pedagógica'!I63*Carreiras!I64+'Equipe Pedagógica'!I72*Carreiras!I73+'Equipe Pedagógica'!I81*Carreiras!I82+'Equipe Pedagógica'!I90*Carreiras!I91</f>
        <v>0</v>
      </c>
      <c r="J100" s="69">
        <f>J9*Carreiras!J10+'Equipe Pedagógica'!J18*Carreiras!J19+'Equipe Pedagógica'!J27*Carreiras!J28+'Equipe Pedagógica'!J36*Carreiras!J37+'Equipe Pedagógica'!J45*Carreiras!J46+'Equipe Pedagógica'!J54*Carreiras!J55+'Equipe Pedagógica'!J63*Carreiras!J64+'Equipe Pedagógica'!J72*Carreiras!J73+'Equipe Pedagógica'!J81*Carreiras!J82+'Equipe Pedagógica'!J90*Carreiras!J91</f>
        <v>0</v>
      </c>
      <c r="K100" s="69">
        <f>K9*Carreiras!K10+'Equipe Pedagógica'!K18*Carreiras!K19+'Equipe Pedagógica'!K27*Carreiras!K28+'Equipe Pedagógica'!K36*Carreiras!K37+'Equipe Pedagógica'!K45*Carreiras!K46+'Equipe Pedagógica'!K54*Carreiras!K55+'Equipe Pedagógica'!K63*Carreiras!K64+'Equipe Pedagógica'!K72*Carreiras!K73+'Equipe Pedagógica'!K81*Carreiras!K82+'Equipe Pedagógica'!K90*Carreiras!K91</f>
        <v>0</v>
      </c>
      <c r="L100" s="69">
        <f>L9*Carreiras!L10+'Equipe Pedagógica'!L18*Carreiras!L19+'Equipe Pedagógica'!L27*Carreiras!L28+'Equipe Pedagógica'!L36*Carreiras!L37+'Equipe Pedagógica'!L45*Carreiras!L46+'Equipe Pedagógica'!L54*Carreiras!L55+'Equipe Pedagógica'!L63*Carreiras!L64+'Equipe Pedagógica'!L72*Carreiras!L73+'Equipe Pedagógica'!L81*Carreiras!L82+'Equipe Pedagógica'!L90*Carreiras!L91</f>
        <v>0</v>
      </c>
      <c r="M100" s="69">
        <f>M9*Carreiras!M10+'Equipe Pedagógica'!M18*Carreiras!M19+'Equipe Pedagógica'!M27*Carreiras!M28+'Equipe Pedagógica'!M36*Carreiras!M37+'Equipe Pedagógica'!M45*Carreiras!M46+'Equipe Pedagógica'!M54*Carreiras!M55+'Equipe Pedagógica'!M63*Carreiras!M64+'Equipe Pedagógica'!M72*Carreiras!M73+'Equipe Pedagógica'!M81*Carreiras!M82+'Equipe Pedagógica'!M90*Carreiras!M91</f>
        <v>0</v>
      </c>
      <c r="N100" s="69">
        <f>N9*Carreiras!N10+'Equipe Pedagógica'!N18*Carreiras!N19+'Equipe Pedagógica'!N27*Carreiras!N28+'Equipe Pedagógica'!N36*Carreiras!N37+'Equipe Pedagógica'!N45*Carreiras!N46+'Equipe Pedagógica'!N54*Carreiras!N55+'Equipe Pedagógica'!N63*Carreiras!N64+'Equipe Pedagógica'!N72*Carreiras!N73+'Equipe Pedagógica'!N81*Carreiras!N82+'Equipe Pedagógica'!N90*Carreiras!N91</f>
        <v>0</v>
      </c>
      <c r="O100" s="69">
        <f>O9*Carreiras!O10+'Equipe Pedagógica'!O18*Carreiras!O19+'Equipe Pedagógica'!O27*Carreiras!O28+'Equipe Pedagógica'!O36*Carreiras!O37+'Equipe Pedagógica'!O45*Carreiras!O46+'Equipe Pedagógica'!O54*Carreiras!O55+'Equipe Pedagógica'!O63*Carreiras!O64+'Equipe Pedagógica'!O72*Carreiras!O73+'Equipe Pedagógica'!O81*Carreiras!O82+'Equipe Pedagógica'!O90*Carreiras!O91</f>
        <v>0</v>
      </c>
      <c r="P100" s="69">
        <f>P9*Carreiras!P10+'Equipe Pedagógica'!P18*Carreiras!P19+'Equipe Pedagógica'!P27*Carreiras!P28+'Equipe Pedagógica'!P36*Carreiras!P37+'Equipe Pedagógica'!P45*Carreiras!P46+'Equipe Pedagógica'!P54*Carreiras!P55+'Equipe Pedagógica'!P63*Carreiras!P64+'Equipe Pedagógica'!P72*Carreiras!P73+'Equipe Pedagógica'!P81*Carreiras!P82+'Equipe Pedagógica'!P90*Carreiras!P91</f>
        <v>0</v>
      </c>
      <c r="Q100" s="69">
        <f>Q9*Carreiras!Q10+'Equipe Pedagógica'!Q18*Carreiras!Q19+'Equipe Pedagógica'!Q27*Carreiras!Q28+'Equipe Pedagógica'!Q36*Carreiras!Q37+'Equipe Pedagógica'!Q45*Carreiras!Q46+'Equipe Pedagógica'!Q54*Carreiras!Q55+'Equipe Pedagógica'!Q63*Carreiras!Q64+'Equipe Pedagógica'!Q72*Carreiras!Q73+'Equipe Pedagógica'!Q81*Carreiras!Q82+'Equipe Pedagógica'!Q90*Carreiras!Q91</f>
        <v>0</v>
      </c>
      <c r="R100" s="69">
        <f>R9*Carreiras!R10+'Equipe Pedagógica'!R18*Carreiras!R19+'Equipe Pedagógica'!R27*Carreiras!R28+'Equipe Pedagógica'!R36*Carreiras!R37+'Equipe Pedagógica'!R45*Carreiras!R46+'Equipe Pedagógica'!R54*Carreiras!R55+'Equipe Pedagógica'!R63*Carreiras!R64+'Equipe Pedagógica'!R72*Carreiras!R73+'Equipe Pedagógica'!R81*Carreiras!R82+'Equipe Pedagógica'!R90*Carreiras!R91</f>
        <v>0</v>
      </c>
      <c r="S100" s="69">
        <f>S9*Carreiras!S10+'Equipe Pedagógica'!S18*Carreiras!S19+'Equipe Pedagógica'!S27*Carreiras!S28+'Equipe Pedagógica'!S36*Carreiras!S37+'Equipe Pedagógica'!S45*Carreiras!S46+'Equipe Pedagógica'!S54*Carreiras!S55+'Equipe Pedagógica'!S63*Carreiras!S64+'Equipe Pedagógica'!S72*Carreiras!S73+'Equipe Pedagógica'!S81*Carreiras!S82+'Equipe Pedagógica'!S90*Carreiras!S91</f>
        <v>0</v>
      </c>
      <c r="T100" s="69">
        <f>T9*Carreiras!T10+'Equipe Pedagógica'!T18*Carreiras!T19+'Equipe Pedagógica'!T27*Carreiras!T28+'Equipe Pedagógica'!T36*Carreiras!T37+'Equipe Pedagógica'!T45*Carreiras!T46+'Equipe Pedagógica'!T54*Carreiras!T55+'Equipe Pedagógica'!T63*Carreiras!T64+'Equipe Pedagógica'!T72*Carreiras!T73+'Equipe Pedagógica'!T81*Carreiras!T82+'Equipe Pedagógica'!T90*Carreiras!T91</f>
        <v>0</v>
      </c>
      <c r="U100" s="69">
        <f>U9*Carreiras!U10+'Equipe Pedagógica'!U18*Carreiras!U19+'Equipe Pedagógica'!U27*Carreiras!U28+'Equipe Pedagógica'!U36*Carreiras!U37+'Equipe Pedagógica'!U45*Carreiras!U46+'Equipe Pedagógica'!U54*Carreiras!U55+'Equipe Pedagógica'!U63*Carreiras!U64+'Equipe Pedagógica'!U72*Carreiras!U73+'Equipe Pedagógica'!U81*Carreiras!U82+'Equipe Pedagógica'!U90*Carreiras!U91</f>
        <v>0</v>
      </c>
      <c r="V100" s="69">
        <f>V9*Carreiras!V10+'Equipe Pedagógica'!V18*Carreiras!V19+'Equipe Pedagógica'!V27*Carreiras!V28+'Equipe Pedagógica'!V36*Carreiras!V37+'Equipe Pedagógica'!V45*Carreiras!V46+'Equipe Pedagógica'!V54*Carreiras!V55+'Equipe Pedagógica'!V63*Carreiras!V64+'Equipe Pedagógica'!V72*Carreiras!V73+'Equipe Pedagógica'!V81*Carreiras!V82+'Equipe Pedagógica'!V90*Carreiras!V91</f>
        <v>0</v>
      </c>
      <c r="W100" s="69">
        <f>W9*Carreiras!W10+'Equipe Pedagógica'!W18*Carreiras!W19+'Equipe Pedagógica'!W27*Carreiras!W28+'Equipe Pedagógica'!W36*Carreiras!W37+'Equipe Pedagógica'!W45*Carreiras!W46+'Equipe Pedagógica'!W54*Carreiras!W55+'Equipe Pedagógica'!W63*Carreiras!W64+'Equipe Pedagógica'!W72*Carreiras!W73+'Equipe Pedagógica'!W81*Carreiras!W82+'Equipe Pedagógica'!W90*Carreiras!W91</f>
        <v>0</v>
      </c>
      <c r="X100" s="69">
        <f>X9*Carreiras!X10+'Equipe Pedagógica'!X18*Carreiras!X19+'Equipe Pedagógica'!X27*Carreiras!X28+'Equipe Pedagógica'!X36*Carreiras!X37+'Equipe Pedagógica'!X45*Carreiras!X46+'Equipe Pedagógica'!X54*Carreiras!X55+'Equipe Pedagógica'!X63*Carreiras!X64+'Equipe Pedagógica'!X72*Carreiras!X73+'Equipe Pedagógica'!X81*Carreiras!X82+'Equipe Pedagógica'!X90*Carreiras!X91</f>
        <v>0</v>
      </c>
      <c r="Y100" s="69">
        <f>Y9*Carreiras!Y10+'Equipe Pedagógica'!Y18*Carreiras!Y19+'Equipe Pedagógica'!Y27*Carreiras!Y28+'Equipe Pedagógica'!Y36*Carreiras!Y37+'Equipe Pedagógica'!Y45*Carreiras!Y46+'Equipe Pedagógica'!Y54*Carreiras!Y55+'Equipe Pedagógica'!Y63*Carreiras!Y64+'Equipe Pedagógica'!Y72*Carreiras!Y73+'Equipe Pedagógica'!Y81*Carreiras!Y82+'Equipe Pedagógica'!Y90*Carreiras!Y91</f>
        <v>0</v>
      </c>
      <c r="Z100" s="69">
        <f>Z9*Carreiras!Z10+'Equipe Pedagógica'!Z18*Carreiras!Z19+'Equipe Pedagógica'!Z27*Carreiras!Z28+'Equipe Pedagógica'!Z36*Carreiras!Z37+'Equipe Pedagógica'!Z45*Carreiras!Z46+'Equipe Pedagógica'!Z54*Carreiras!Z55+'Equipe Pedagógica'!Z63*Carreiras!Z64+'Equipe Pedagógica'!Z72*Carreiras!Z73+'Equipe Pedagógica'!Z81*Carreiras!Z82+'Equipe Pedagógica'!Z90*Carreiras!Z91</f>
        <v>0</v>
      </c>
      <c r="AA100" s="69">
        <f>AA9*Carreiras!AA10+'Equipe Pedagógica'!AA18*Carreiras!AA19+'Equipe Pedagógica'!AA27*Carreiras!AA28+'Equipe Pedagógica'!AA36*Carreiras!AA37+'Equipe Pedagógica'!AA45*Carreiras!AA46+'Equipe Pedagógica'!AA54*Carreiras!AA55+'Equipe Pedagógica'!AA63*Carreiras!AA64+'Equipe Pedagógica'!AA72*Carreiras!AA73+'Equipe Pedagógica'!AA81*Carreiras!AA82+'Equipe Pedagógica'!AA90*Carreiras!AA91</f>
        <v>0</v>
      </c>
      <c r="AB100" s="69">
        <f>AB9*Carreiras!AB10+'Equipe Pedagógica'!AB18*Carreiras!AB19+'Equipe Pedagógica'!AB27*Carreiras!AB28+'Equipe Pedagógica'!AB36*Carreiras!AB37+'Equipe Pedagógica'!AB45*Carreiras!AB46+'Equipe Pedagógica'!AB54*Carreiras!AB55+'Equipe Pedagógica'!AB63*Carreiras!AB64+'Equipe Pedagógica'!AB72*Carreiras!AB73+'Equipe Pedagógica'!AB81*Carreiras!AB82+'Equipe Pedagógica'!AB90*Carreiras!AB91</f>
        <v>0</v>
      </c>
      <c r="AC100" s="69">
        <f>AC9*Carreiras!AC10+'Equipe Pedagógica'!AC18*Carreiras!AC19+'Equipe Pedagógica'!AC27*Carreiras!AC28+'Equipe Pedagógica'!AC36*Carreiras!AC37+'Equipe Pedagógica'!AC45*Carreiras!AC46+'Equipe Pedagógica'!AC54*Carreiras!AC55+'Equipe Pedagógica'!AC63*Carreiras!AC64+'Equipe Pedagógica'!AC72*Carreiras!AC73+'Equipe Pedagógica'!AC81*Carreiras!AC82+'Equipe Pedagógica'!AC90*Carreiras!AC91</f>
        <v>0</v>
      </c>
      <c r="AD100" s="69">
        <f>AD9*Carreiras!AD10+'Equipe Pedagógica'!AD18*Carreiras!AD19+'Equipe Pedagógica'!AD27*Carreiras!AD28+'Equipe Pedagógica'!AD36*Carreiras!AD37+'Equipe Pedagógica'!AD45*Carreiras!AD46+'Equipe Pedagógica'!AD54*Carreiras!AD55+'Equipe Pedagógica'!AD63*Carreiras!AD64+'Equipe Pedagógica'!AD72*Carreiras!AD73+'Equipe Pedagógica'!AD81*Carreiras!AD82+'Equipe Pedagógica'!AD90*Carreiras!AD91</f>
        <v>0</v>
      </c>
      <c r="AE100" s="69">
        <f>AE9*Carreiras!AE10+'Equipe Pedagógica'!AE18*Carreiras!AE19+'Equipe Pedagógica'!AE27*Carreiras!AE28+'Equipe Pedagógica'!AE36*Carreiras!AE37+'Equipe Pedagógica'!AE45*Carreiras!AE46+'Equipe Pedagógica'!AE54*Carreiras!AE55+'Equipe Pedagógica'!AE63*Carreiras!AE64+'Equipe Pedagógica'!AE72*Carreiras!AE73+'Equipe Pedagógica'!AE81*Carreiras!AE82+'Equipe Pedagógica'!AE90*Carreiras!AE91</f>
        <v>0</v>
      </c>
      <c r="AF100" s="69">
        <f>AF9*Carreiras!AF10+'Equipe Pedagógica'!AF18*Carreiras!AF19+'Equipe Pedagógica'!AF27*Carreiras!AF28+'Equipe Pedagógica'!AF36*Carreiras!AF37+'Equipe Pedagógica'!AF45*Carreiras!AF46+'Equipe Pedagógica'!AF54*Carreiras!AF55+'Equipe Pedagógica'!AF63*Carreiras!AF64+'Equipe Pedagógica'!AF72*Carreiras!AF73+'Equipe Pedagógica'!AF81*Carreiras!AF82+'Equipe Pedagógica'!AF90*Carreiras!AF91</f>
        <v>0</v>
      </c>
      <c r="AG100" s="69">
        <f>AG9*Carreiras!AG10+'Equipe Pedagógica'!AG18*Carreiras!AG19+'Equipe Pedagógica'!AG27*Carreiras!AG28+'Equipe Pedagógica'!AG36*Carreiras!AG37+'Equipe Pedagógica'!AG45*Carreiras!AG46+'Equipe Pedagógica'!AG54*Carreiras!AG55+'Equipe Pedagógica'!AG63*Carreiras!AG64+'Equipe Pedagógica'!AG72*Carreiras!AG73+'Equipe Pedagógica'!AG81*Carreiras!AG82+'Equipe Pedagógica'!AG90*Carreiras!AG91</f>
        <v>0</v>
      </c>
      <c r="AH100" s="69">
        <f>AH9*Carreiras!AH10+'Equipe Pedagógica'!AH18*Carreiras!AH19+'Equipe Pedagógica'!AH27*Carreiras!AH28+'Equipe Pedagógica'!AH36*Carreiras!AH37+'Equipe Pedagógica'!AH45*Carreiras!AH46+'Equipe Pedagógica'!AH54*Carreiras!AH55+'Equipe Pedagógica'!AH63*Carreiras!AH64+'Equipe Pedagógica'!AH72*Carreiras!AH73+'Equipe Pedagógica'!AH81*Carreiras!AH82+'Equipe Pedagógica'!AH90*Carreiras!AH91</f>
        <v>0</v>
      </c>
      <c r="AI100" s="69">
        <f>AI9*Carreiras!AI10+'Equipe Pedagógica'!AI18*Carreiras!AI19+'Equipe Pedagógica'!AI27*Carreiras!AI28+'Equipe Pedagógica'!AI36*Carreiras!AI37+'Equipe Pedagógica'!AI45*Carreiras!AI46+'Equipe Pedagógica'!AI54*Carreiras!AI55+'Equipe Pedagógica'!AI63*Carreiras!AI64+'Equipe Pedagógica'!AI72*Carreiras!AI73+'Equipe Pedagógica'!AI81*Carreiras!AI82+'Equipe Pedagógica'!AI90*Carreiras!AI91</f>
        <v>0</v>
      </c>
      <c r="AJ100" s="69">
        <f>AJ9*Carreiras!AJ10+'Equipe Pedagógica'!AJ18*Carreiras!AJ19+'Equipe Pedagógica'!AJ27*Carreiras!AJ28+'Equipe Pedagógica'!AJ36*Carreiras!AJ37+'Equipe Pedagógica'!AJ45*Carreiras!AJ46+'Equipe Pedagógica'!AJ54*Carreiras!AJ55+'Equipe Pedagógica'!AJ63*Carreiras!AJ64+'Equipe Pedagógica'!AJ72*Carreiras!AJ73+'Equipe Pedagógica'!AJ81*Carreiras!AJ82+'Equipe Pedagógica'!AJ90*Carreiras!AJ91</f>
        <v>0</v>
      </c>
      <c r="AK100" s="69">
        <f>AK9*Carreiras!AK10+'Equipe Pedagógica'!AK18*Carreiras!AK19+'Equipe Pedagógica'!AK27*Carreiras!AK28+'Equipe Pedagógica'!AK36*Carreiras!AK37+'Equipe Pedagógica'!AK45*Carreiras!AK46+'Equipe Pedagógica'!AK54*Carreiras!AK55+'Equipe Pedagógica'!AK63*Carreiras!AK64+'Equipe Pedagógica'!AK72*Carreiras!AK73+'Equipe Pedagógica'!AK81*Carreiras!AK82+'Equipe Pedagógica'!AK90*Carreiras!AK91</f>
        <v>0</v>
      </c>
      <c r="AL100" s="69">
        <f>AL9*Carreiras!AL10+'Equipe Pedagógica'!AL18*Carreiras!AL19+'Equipe Pedagógica'!AL27*Carreiras!AL28+'Equipe Pedagógica'!AL36*Carreiras!AL37+'Equipe Pedagógica'!AL45*Carreiras!AL46+'Equipe Pedagógica'!AL54*Carreiras!AL55+'Equipe Pedagógica'!AL63*Carreiras!AL64+'Equipe Pedagógica'!AL72*Carreiras!AL73+'Equipe Pedagógica'!AL81*Carreiras!AL82+'Equipe Pedagógica'!AL90*Carreiras!AL91</f>
        <v>0</v>
      </c>
      <c r="AM100" s="69">
        <f>AM9*Carreiras!AM10+'Equipe Pedagógica'!AM18*Carreiras!AM19+'Equipe Pedagógica'!AM27*Carreiras!AM28+'Equipe Pedagógica'!AM36*Carreiras!AM37+'Equipe Pedagógica'!AM45*Carreiras!AM46+'Equipe Pedagógica'!AM54*Carreiras!AM55+'Equipe Pedagógica'!AM63*Carreiras!AM64+'Equipe Pedagógica'!AM72*Carreiras!AM73+'Equipe Pedagógica'!AM81*Carreiras!AM82+'Equipe Pedagógica'!AM90*Carreiras!AM91</f>
        <v>0</v>
      </c>
      <c r="AN100" s="69">
        <f>AN9*Carreiras!AN10+'Equipe Pedagógica'!AN18*Carreiras!AN19+'Equipe Pedagógica'!AN27*Carreiras!AN28+'Equipe Pedagógica'!AN36*Carreiras!AN37+'Equipe Pedagógica'!AN45*Carreiras!AN46+'Equipe Pedagógica'!AN54*Carreiras!AN55+'Equipe Pedagógica'!AN63*Carreiras!AN64+'Equipe Pedagógica'!AN72*Carreiras!AN73+'Equipe Pedagógica'!AN81*Carreiras!AN82+'Equipe Pedagógica'!AN90*Carreiras!AN91</f>
        <v>0</v>
      </c>
      <c r="AO100" s="69">
        <f>AO9*Carreiras!AO10+'Equipe Pedagógica'!AO18*Carreiras!AO19+'Equipe Pedagógica'!AO27*Carreiras!AO28+'Equipe Pedagógica'!AO36*Carreiras!AO37+'Equipe Pedagógica'!AO45*Carreiras!AO46+'Equipe Pedagógica'!AO54*Carreiras!AO55+'Equipe Pedagógica'!AO63*Carreiras!AO64+'Equipe Pedagógica'!AO72*Carreiras!AO73+'Equipe Pedagógica'!AO81*Carreiras!AO82+'Equipe Pedagógica'!AO90*Carreiras!AO91</f>
        <v>0</v>
      </c>
      <c r="AP100" s="69">
        <f>AP9*Carreiras!AP10+'Equipe Pedagógica'!AP18*Carreiras!AP19+'Equipe Pedagógica'!AP27*Carreiras!AP28+'Equipe Pedagógica'!AP36*Carreiras!AP37+'Equipe Pedagógica'!AP45*Carreiras!AP46+'Equipe Pedagógica'!AP54*Carreiras!AP55+'Equipe Pedagógica'!AP63*Carreiras!AP64+'Equipe Pedagógica'!AP72*Carreiras!AP73+'Equipe Pedagógica'!AP81*Carreiras!AP82+'Equipe Pedagógica'!AP90*Carreiras!AP91</f>
        <v>0</v>
      </c>
    </row>
    <row r="101" spans="2:42" x14ac:dyDescent="0.25">
      <c r="B101" s="91" t="str">
        <f>IF(qtd_niveis&gt;4,"V","")</f>
        <v/>
      </c>
      <c r="C101" s="69">
        <f>C10*Carreiras!C11+'Equipe Pedagógica'!C19*Carreiras!C20+'Equipe Pedagógica'!C28*Carreiras!C29+'Equipe Pedagógica'!C37*Carreiras!C38+'Equipe Pedagógica'!C46*Carreiras!C47+'Equipe Pedagógica'!C55*Carreiras!C56+'Equipe Pedagógica'!C64*Carreiras!C65+'Equipe Pedagógica'!C73*Carreiras!C74+'Equipe Pedagógica'!C82*Carreiras!C83+'Equipe Pedagógica'!C91*Carreiras!C92</f>
        <v>0</v>
      </c>
      <c r="D101" s="69">
        <f>D10*Carreiras!D11+'Equipe Pedagógica'!D19*Carreiras!D20+'Equipe Pedagógica'!D28*Carreiras!D29+'Equipe Pedagógica'!D37*Carreiras!D38+'Equipe Pedagógica'!D46*Carreiras!D47+'Equipe Pedagógica'!D55*Carreiras!D56+'Equipe Pedagógica'!D64*Carreiras!D65+'Equipe Pedagógica'!D73*Carreiras!D74+'Equipe Pedagógica'!D82*Carreiras!D83+'Equipe Pedagógica'!D91*Carreiras!D92</f>
        <v>0</v>
      </c>
      <c r="E101" s="69">
        <f>E10*Carreiras!E11+'Equipe Pedagógica'!E19*Carreiras!E20+'Equipe Pedagógica'!E28*Carreiras!E29+'Equipe Pedagógica'!E37*Carreiras!E38+'Equipe Pedagógica'!E46*Carreiras!E47+'Equipe Pedagógica'!E55*Carreiras!E56+'Equipe Pedagógica'!E64*Carreiras!E65+'Equipe Pedagógica'!E73*Carreiras!E74+'Equipe Pedagógica'!E82*Carreiras!E83+'Equipe Pedagógica'!E91*Carreiras!E92</f>
        <v>0</v>
      </c>
      <c r="F101" s="69">
        <f>F10*Carreiras!F11+'Equipe Pedagógica'!F19*Carreiras!F20+'Equipe Pedagógica'!F28*Carreiras!F29+'Equipe Pedagógica'!F37*Carreiras!F38+'Equipe Pedagógica'!F46*Carreiras!F47+'Equipe Pedagógica'!F55*Carreiras!F56+'Equipe Pedagógica'!F64*Carreiras!F65+'Equipe Pedagógica'!F73*Carreiras!F74+'Equipe Pedagógica'!F82*Carreiras!F83+'Equipe Pedagógica'!F91*Carreiras!F92</f>
        <v>0</v>
      </c>
      <c r="G101" s="69">
        <f>G10*Carreiras!G11+'Equipe Pedagógica'!G19*Carreiras!G20+'Equipe Pedagógica'!G28*Carreiras!G29+'Equipe Pedagógica'!G37*Carreiras!G38+'Equipe Pedagógica'!G46*Carreiras!G47+'Equipe Pedagógica'!G55*Carreiras!G56+'Equipe Pedagógica'!G64*Carreiras!G65+'Equipe Pedagógica'!G73*Carreiras!G74+'Equipe Pedagógica'!G82*Carreiras!G83+'Equipe Pedagógica'!G91*Carreiras!G92</f>
        <v>0</v>
      </c>
      <c r="H101" s="69">
        <f>H10*Carreiras!H11+'Equipe Pedagógica'!H19*Carreiras!H20+'Equipe Pedagógica'!H28*Carreiras!H29+'Equipe Pedagógica'!H37*Carreiras!H38+'Equipe Pedagógica'!H46*Carreiras!H47+'Equipe Pedagógica'!H55*Carreiras!H56+'Equipe Pedagógica'!H64*Carreiras!H65+'Equipe Pedagógica'!H73*Carreiras!H74+'Equipe Pedagógica'!H82*Carreiras!H83+'Equipe Pedagógica'!H91*Carreiras!H92</f>
        <v>0</v>
      </c>
      <c r="I101" s="69">
        <f>I10*Carreiras!I11+'Equipe Pedagógica'!I19*Carreiras!I20+'Equipe Pedagógica'!I28*Carreiras!I29+'Equipe Pedagógica'!I37*Carreiras!I38+'Equipe Pedagógica'!I46*Carreiras!I47+'Equipe Pedagógica'!I55*Carreiras!I56+'Equipe Pedagógica'!I64*Carreiras!I65+'Equipe Pedagógica'!I73*Carreiras!I74+'Equipe Pedagógica'!I82*Carreiras!I83+'Equipe Pedagógica'!I91*Carreiras!I92</f>
        <v>0</v>
      </c>
      <c r="J101" s="69">
        <f>J10*Carreiras!J11+'Equipe Pedagógica'!J19*Carreiras!J20+'Equipe Pedagógica'!J28*Carreiras!J29+'Equipe Pedagógica'!J37*Carreiras!J38+'Equipe Pedagógica'!J46*Carreiras!J47+'Equipe Pedagógica'!J55*Carreiras!J56+'Equipe Pedagógica'!J64*Carreiras!J65+'Equipe Pedagógica'!J73*Carreiras!J74+'Equipe Pedagógica'!J82*Carreiras!J83+'Equipe Pedagógica'!J91*Carreiras!J92</f>
        <v>0</v>
      </c>
      <c r="K101" s="69">
        <f>K10*Carreiras!K11+'Equipe Pedagógica'!K19*Carreiras!K20+'Equipe Pedagógica'!K28*Carreiras!K29+'Equipe Pedagógica'!K37*Carreiras!K38+'Equipe Pedagógica'!K46*Carreiras!K47+'Equipe Pedagógica'!K55*Carreiras!K56+'Equipe Pedagógica'!K64*Carreiras!K65+'Equipe Pedagógica'!K73*Carreiras!K74+'Equipe Pedagógica'!K82*Carreiras!K83+'Equipe Pedagógica'!K91*Carreiras!K92</f>
        <v>0</v>
      </c>
      <c r="L101" s="69">
        <f>L10*Carreiras!L11+'Equipe Pedagógica'!L19*Carreiras!L20+'Equipe Pedagógica'!L28*Carreiras!L29+'Equipe Pedagógica'!L37*Carreiras!L38+'Equipe Pedagógica'!L46*Carreiras!L47+'Equipe Pedagógica'!L55*Carreiras!L56+'Equipe Pedagógica'!L64*Carreiras!L65+'Equipe Pedagógica'!L73*Carreiras!L74+'Equipe Pedagógica'!L82*Carreiras!L83+'Equipe Pedagógica'!L91*Carreiras!L92</f>
        <v>0</v>
      </c>
      <c r="M101" s="69">
        <f>M10*Carreiras!M11+'Equipe Pedagógica'!M19*Carreiras!M20+'Equipe Pedagógica'!M28*Carreiras!M29+'Equipe Pedagógica'!M37*Carreiras!M38+'Equipe Pedagógica'!M46*Carreiras!M47+'Equipe Pedagógica'!M55*Carreiras!M56+'Equipe Pedagógica'!M64*Carreiras!M65+'Equipe Pedagógica'!M73*Carreiras!M74+'Equipe Pedagógica'!M82*Carreiras!M83+'Equipe Pedagógica'!M91*Carreiras!M92</f>
        <v>0</v>
      </c>
      <c r="N101" s="69">
        <f>N10*Carreiras!N11+'Equipe Pedagógica'!N19*Carreiras!N20+'Equipe Pedagógica'!N28*Carreiras!N29+'Equipe Pedagógica'!N37*Carreiras!N38+'Equipe Pedagógica'!N46*Carreiras!N47+'Equipe Pedagógica'!N55*Carreiras!N56+'Equipe Pedagógica'!N64*Carreiras!N65+'Equipe Pedagógica'!N73*Carreiras!N74+'Equipe Pedagógica'!N82*Carreiras!N83+'Equipe Pedagógica'!N91*Carreiras!N92</f>
        <v>0</v>
      </c>
      <c r="O101" s="69">
        <f>O10*Carreiras!O11+'Equipe Pedagógica'!O19*Carreiras!O20+'Equipe Pedagógica'!O28*Carreiras!O29+'Equipe Pedagógica'!O37*Carreiras!O38+'Equipe Pedagógica'!O46*Carreiras!O47+'Equipe Pedagógica'!O55*Carreiras!O56+'Equipe Pedagógica'!O64*Carreiras!O65+'Equipe Pedagógica'!O73*Carreiras!O74+'Equipe Pedagógica'!O82*Carreiras!O83+'Equipe Pedagógica'!O91*Carreiras!O92</f>
        <v>0</v>
      </c>
      <c r="P101" s="69">
        <f>P10*Carreiras!P11+'Equipe Pedagógica'!P19*Carreiras!P20+'Equipe Pedagógica'!P28*Carreiras!P29+'Equipe Pedagógica'!P37*Carreiras!P38+'Equipe Pedagógica'!P46*Carreiras!P47+'Equipe Pedagógica'!P55*Carreiras!P56+'Equipe Pedagógica'!P64*Carreiras!P65+'Equipe Pedagógica'!P73*Carreiras!P74+'Equipe Pedagógica'!P82*Carreiras!P83+'Equipe Pedagógica'!P91*Carreiras!P92</f>
        <v>0</v>
      </c>
      <c r="Q101" s="69">
        <f>Q10*Carreiras!Q11+'Equipe Pedagógica'!Q19*Carreiras!Q20+'Equipe Pedagógica'!Q28*Carreiras!Q29+'Equipe Pedagógica'!Q37*Carreiras!Q38+'Equipe Pedagógica'!Q46*Carreiras!Q47+'Equipe Pedagógica'!Q55*Carreiras!Q56+'Equipe Pedagógica'!Q64*Carreiras!Q65+'Equipe Pedagógica'!Q73*Carreiras!Q74+'Equipe Pedagógica'!Q82*Carreiras!Q83+'Equipe Pedagógica'!Q91*Carreiras!Q92</f>
        <v>0</v>
      </c>
      <c r="R101" s="69">
        <f>R10*Carreiras!R11+'Equipe Pedagógica'!R19*Carreiras!R20+'Equipe Pedagógica'!R28*Carreiras!R29+'Equipe Pedagógica'!R37*Carreiras!R38+'Equipe Pedagógica'!R46*Carreiras!R47+'Equipe Pedagógica'!R55*Carreiras!R56+'Equipe Pedagógica'!R64*Carreiras!R65+'Equipe Pedagógica'!R73*Carreiras!R74+'Equipe Pedagógica'!R82*Carreiras!R83+'Equipe Pedagógica'!R91*Carreiras!R92</f>
        <v>0</v>
      </c>
      <c r="S101" s="69">
        <f>S10*Carreiras!S11+'Equipe Pedagógica'!S19*Carreiras!S20+'Equipe Pedagógica'!S28*Carreiras!S29+'Equipe Pedagógica'!S37*Carreiras!S38+'Equipe Pedagógica'!S46*Carreiras!S47+'Equipe Pedagógica'!S55*Carreiras!S56+'Equipe Pedagógica'!S64*Carreiras!S65+'Equipe Pedagógica'!S73*Carreiras!S74+'Equipe Pedagógica'!S82*Carreiras!S83+'Equipe Pedagógica'!S91*Carreiras!S92</f>
        <v>0</v>
      </c>
      <c r="T101" s="69">
        <f>T10*Carreiras!T11+'Equipe Pedagógica'!T19*Carreiras!T20+'Equipe Pedagógica'!T28*Carreiras!T29+'Equipe Pedagógica'!T37*Carreiras!T38+'Equipe Pedagógica'!T46*Carreiras!T47+'Equipe Pedagógica'!T55*Carreiras!T56+'Equipe Pedagógica'!T64*Carreiras!T65+'Equipe Pedagógica'!T73*Carreiras!T74+'Equipe Pedagógica'!T82*Carreiras!T83+'Equipe Pedagógica'!T91*Carreiras!T92</f>
        <v>0</v>
      </c>
      <c r="U101" s="69">
        <f>U10*Carreiras!U11+'Equipe Pedagógica'!U19*Carreiras!U20+'Equipe Pedagógica'!U28*Carreiras!U29+'Equipe Pedagógica'!U37*Carreiras!U38+'Equipe Pedagógica'!U46*Carreiras!U47+'Equipe Pedagógica'!U55*Carreiras!U56+'Equipe Pedagógica'!U64*Carreiras!U65+'Equipe Pedagógica'!U73*Carreiras!U74+'Equipe Pedagógica'!U82*Carreiras!U83+'Equipe Pedagógica'!U91*Carreiras!U92</f>
        <v>0</v>
      </c>
      <c r="V101" s="69">
        <f>V10*Carreiras!V11+'Equipe Pedagógica'!V19*Carreiras!V20+'Equipe Pedagógica'!V28*Carreiras!V29+'Equipe Pedagógica'!V37*Carreiras!V38+'Equipe Pedagógica'!V46*Carreiras!V47+'Equipe Pedagógica'!V55*Carreiras!V56+'Equipe Pedagógica'!V64*Carreiras!V65+'Equipe Pedagógica'!V73*Carreiras!V74+'Equipe Pedagógica'!V82*Carreiras!V83+'Equipe Pedagógica'!V91*Carreiras!V92</f>
        <v>0</v>
      </c>
      <c r="W101" s="69">
        <f>W10*Carreiras!W11+'Equipe Pedagógica'!W19*Carreiras!W20+'Equipe Pedagógica'!W28*Carreiras!W29+'Equipe Pedagógica'!W37*Carreiras!W38+'Equipe Pedagógica'!W46*Carreiras!W47+'Equipe Pedagógica'!W55*Carreiras!W56+'Equipe Pedagógica'!W64*Carreiras!W65+'Equipe Pedagógica'!W73*Carreiras!W74+'Equipe Pedagógica'!W82*Carreiras!W83+'Equipe Pedagógica'!W91*Carreiras!W92</f>
        <v>0</v>
      </c>
      <c r="X101" s="69">
        <f>X10*Carreiras!X11+'Equipe Pedagógica'!X19*Carreiras!X20+'Equipe Pedagógica'!X28*Carreiras!X29+'Equipe Pedagógica'!X37*Carreiras!X38+'Equipe Pedagógica'!X46*Carreiras!X47+'Equipe Pedagógica'!X55*Carreiras!X56+'Equipe Pedagógica'!X64*Carreiras!X65+'Equipe Pedagógica'!X73*Carreiras!X74+'Equipe Pedagógica'!X82*Carreiras!X83+'Equipe Pedagógica'!X91*Carreiras!X92</f>
        <v>0</v>
      </c>
      <c r="Y101" s="69">
        <f>Y10*Carreiras!Y11+'Equipe Pedagógica'!Y19*Carreiras!Y20+'Equipe Pedagógica'!Y28*Carreiras!Y29+'Equipe Pedagógica'!Y37*Carreiras!Y38+'Equipe Pedagógica'!Y46*Carreiras!Y47+'Equipe Pedagógica'!Y55*Carreiras!Y56+'Equipe Pedagógica'!Y64*Carreiras!Y65+'Equipe Pedagógica'!Y73*Carreiras!Y74+'Equipe Pedagógica'!Y82*Carreiras!Y83+'Equipe Pedagógica'!Y91*Carreiras!Y92</f>
        <v>0</v>
      </c>
      <c r="Z101" s="69">
        <f>Z10*Carreiras!Z11+'Equipe Pedagógica'!Z19*Carreiras!Z20+'Equipe Pedagógica'!Z28*Carreiras!Z29+'Equipe Pedagógica'!Z37*Carreiras!Z38+'Equipe Pedagógica'!Z46*Carreiras!Z47+'Equipe Pedagógica'!Z55*Carreiras!Z56+'Equipe Pedagógica'!Z64*Carreiras!Z65+'Equipe Pedagógica'!Z73*Carreiras!Z74+'Equipe Pedagógica'!Z82*Carreiras!Z83+'Equipe Pedagógica'!Z91*Carreiras!Z92</f>
        <v>0</v>
      </c>
      <c r="AA101" s="69">
        <f>AA10*Carreiras!AA11+'Equipe Pedagógica'!AA19*Carreiras!AA20+'Equipe Pedagógica'!AA28*Carreiras!AA29+'Equipe Pedagógica'!AA37*Carreiras!AA38+'Equipe Pedagógica'!AA46*Carreiras!AA47+'Equipe Pedagógica'!AA55*Carreiras!AA56+'Equipe Pedagógica'!AA64*Carreiras!AA65+'Equipe Pedagógica'!AA73*Carreiras!AA74+'Equipe Pedagógica'!AA82*Carreiras!AA83+'Equipe Pedagógica'!AA91*Carreiras!AA92</f>
        <v>0</v>
      </c>
      <c r="AB101" s="69">
        <f>AB10*Carreiras!AB11+'Equipe Pedagógica'!AB19*Carreiras!AB20+'Equipe Pedagógica'!AB28*Carreiras!AB29+'Equipe Pedagógica'!AB37*Carreiras!AB38+'Equipe Pedagógica'!AB46*Carreiras!AB47+'Equipe Pedagógica'!AB55*Carreiras!AB56+'Equipe Pedagógica'!AB64*Carreiras!AB65+'Equipe Pedagógica'!AB73*Carreiras!AB74+'Equipe Pedagógica'!AB82*Carreiras!AB83+'Equipe Pedagógica'!AB91*Carreiras!AB92</f>
        <v>0</v>
      </c>
      <c r="AC101" s="69">
        <f>AC10*Carreiras!AC11+'Equipe Pedagógica'!AC19*Carreiras!AC20+'Equipe Pedagógica'!AC28*Carreiras!AC29+'Equipe Pedagógica'!AC37*Carreiras!AC38+'Equipe Pedagógica'!AC46*Carreiras!AC47+'Equipe Pedagógica'!AC55*Carreiras!AC56+'Equipe Pedagógica'!AC64*Carreiras!AC65+'Equipe Pedagógica'!AC73*Carreiras!AC74+'Equipe Pedagógica'!AC82*Carreiras!AC83+'Equipe Pedagógica'!AC91*Carreiras!AC92</f>
        <v>0</v>
      </c>
      <c r="AD101" s="69">
        <f>AD10*Carreiras!AD11+'Equipe Pedagógica'!AD19*Carreiras!AD20+'Equipe Pedagógica'!AD28*Carreiras!AD29+'Equipe Pedagógica'!AD37*Carreiras!AD38+'Equipe Pedagógica'!AD46*Carreiras!AD47+'Equipe Pedagógica'!AD55*Carreiras!AD56+'Equipe Pedagógica'!AD64*Carreiras!AD65+'Equipe Pedagógica'!AD73*Carreiras!AD74+'Equipe Pedagógica'!AD82*Carreiras!AD83+'Equipe Pedagógica'!AD91*Carreiras!AD92</f>
        <v>0</v>
      </c>
      <c r="AE101" s="69">
        <f>AE10*Carreiras!AE11+'Equipe Pedagógica'!AE19*Carreiras!AE20+'Equipe Pedagógica'!AE28*Carreiras!AE29+'Equipe Pedagógica'!AE37*Carreiras!AE38+'Equipe Pedagógica'!AE46*Carreiras!AE47+'Equipe Pedagógica'!AE55*Carreiras!AE56+'Equipe Pedagógica'!AE64*Carreiras!AE65+'Equipe Pedagógica'!AE73*Carreiras!AE74+'Equipe Pedagógica'!AE82*Carreiras!AE83+'Equipe Pedagógica'!AE91*Carreiras!AE92</f>
        <v>0</v>
      </c>
      <c r="AF101" s="69">
        <f>AF10*Carreiras!AF11+'Equipe Pedagógica'!AF19*Carreiras!AF20+'Equipe Pedagógica'!AF28*Carreiras!AF29+'Equipe Pedagógica'!AF37*Carreiras!AF38+'Equipe Pedagógica'!AF46*Carreiras!AF47+'Equipe Pedagógica'!AF55*Carreiras!AF56+'Equipe Pedagógica'!AF64*Carreiras!AF65+'Equipe Pedagógica'!AF73*Carreiras!AF74+'Equipe Pedagógica'!AF82*Carreiras!AF83+'Equipe Pedagógica'!AF91*Carreiras!AF92</f>
        <v>0</v>
      </c>
      <c r="AG101" s="69">
        <f>AG10*Carreiras!AG11+'Equipe Pedagógica'!AG19*Carreiras!AG20+'Equipe Pedagógica'!AG28*Carreiras!AG29+'Equipe Pedagógica'!AG37*Carreiras!AG38+'Equipe Pedagógica'!AG46*Carreiras!AG47+'Equipe Pedagógica'!AG55*Carreiras!AG56+'Equipe Pedagógica'!AG64*Carreiras!AG65+'Equipe Pedagógica'!AG73*Carreiras!AG74+'Equipe Pedagógica'!AG82*Carreiras!AG83+'Equipe Pedagógica'!AG91*Carreiras!AG92</f>
        <v>0</v>
      </c>
      <c r="AH101" s="69">
        <f>AH10*Carreiras!AH11+'Equipe Pedagógica'!AH19*Carreiras!AH20+'Equipe Pedagógica'!AH28*Carreiras!AH29+'Equipe Pedagógica'!AH37*Carreiras!AH38+'Equipe Pedagógica'!AH46*Carreiras!AH47+'Equipe Pedagógica'!AH55*Carreiras!AH56+'Equipe Pedagógica'!AH64*Carreiras!AH65+'Equipe Pedagógica'!AH73*Carreiras!AH74+'Equipe Pedagógica'!AH82*Carreiras!AH83+'Equipe Pedagógica'!AH91*Carreiras!AH92</f>
        <v>0</v>
      </c>
      <c r="AI101" s="69">
        <f>AI10*Carreiras!AI11+'Equipe Pedagógica'!AI19*Carreiras!AI20+'Equipe Pedagógica'!AI28*Carreiras!AI29+'Equipe Pedagógica'!AI37*Carreiras!AI38+'Equipe Pedagógica'!AI46*Carreiras!AI47+'Equipe Pedagógica'!AI55*Carreiras!AI56+'Equipe Pedagógica'!AI64*Carreiras!AI65+'Equipe Pedagógica'!AI73*Carreiras!AI74+'Equipe Pedagógica'!AI82*Carreiras!AI83+'Equipe Pedagógica'!AI91*Carreiras!AI92</f>
        <v>0</v>
      </c>
      <c r="AJ101" s="69">
        <f>AJ10*Carreiras!AJ11+'Equipe Pedagógica'!AJ19*Carreiras!AJ20+'Equipe Pedagógica'!AJ28*Carreiras!AJ29+'Equipe Pedagógica'!AJ37*Carreiras!AJ38+'Equipe Pedagógica'!AJ46*Carreiras!AJ47+'Equipe Pedagógica'!AJ55*Carreiras!AJ56+'Equipe Pedagógica'!AJ64*Carreiras!AJ65+'Equipe Pedagógica'!AJ73*Carreiras!AJ74+'Equipe Pedagógica'!AJ82*Carreiras!AJ83+'Equipe Pedagógica'!AJ91*Carreiras!AJ92</f>
        <v>0</v>
      </c>
      <c r="AK101" s="69">
        <f>AK10*Carreiras!AK11+'Equipe Pedagógica'!AK19*Carreiras!AK20+'Equipe Pedagógica'!AK28*Carreiras!AK29+'Equipe Pedagógica'!AK37*Carreiras!AK38+'Equipe Pedagógica'!AK46*Carreiras!AK47+'Equipe Pedagógica'!AK55*Carreiras!AK56+'Equipe Pedagógica'!AK64*Carreiras!AK65+'Equipe Pedagógica'!AK73*Carreiras!AK74+'Equipe Pedagógica'!AK82*Carreiras!AK83+'Equipe Pedagógica'!AK91*Carreiras!AK92</f>
        <v>0</v>
      </c>
      <c r="AL101" s="69">
        <f>AL10*Carreiras!AL11+'Equipe Pedagógica'!AL19*Carreiras!AL20+'Equipe Pedagógica'!AL28*Carreiras!AL29+'Equipe Pedagógica'!AL37*Carreiras!AL38+'Equipe Pedagógica'!AL46*Carreiras!AL47+'Equipe Pedagógica'!AL55*Carreiras!AL56+'Equipe Pedagógica'!AL64*Carreiras!AL65+'Equipe Pedagógica'!AL73*Carreiras!AL74+'Equipe Pedagógica'!AL82*Carreiras!AL83+'Equipe Pedagógica'!AL91*Carreiras!AL92</f>
        <v>0</v>
      </c>
      <c r="AM101" s="69">
        <f>AM10*Carreiras!AM11+'Equipe Pedagógica'!AM19*Carreiras!AM20+'Equipe Pedagógica'!AM28*Carreiras!AM29+'Equipe Pedagógica'!AM37*Carreiras!AM38+'Equipe Pedagógica'!AM46*Carreiras!AM47+'Equipe Pedagógica'!AM55*Carreiras!AM56+'Equipe Pedagógica'!AM64*Carreiras!AM65+'Equipe Pedagógica'!AM73*Carreiras!AM74+'Equipe Pedagógica'!AM82*Carreiras!AM83+'Equipe Pedagógica'!AM91*Carreiras!AM92</f>
        <v>0</v>
      </c>
      <c r="AN101" s="69">
        <f>AN10*Carreiras!AN11+'Equipe Pedagógica'!AN19*Carreiras!AN20+'Equipe Pedagógica'!AN28*Carreiras!AN29+'Equipe Pedagógica'!AN37*Carreiras!AN38+'Equipe Pedagógica'!AN46*Carreiras!AN47+'Equipe Pedagógica'!AN55*Carreiras!AN56+'Equipe Pedagógica'!AN64*Carreiras!AN65+'Equipe Pedagógica'!AN73*Carreiras!AN74+'Equipe Pedagógica'!AN82*Carreiras!AN83+'Equipe Pedagógica'!AN91*Carreiras!AN92</f>
        <v>0</v>
      </c>
      <c r="AO101" s="69">
        <f>AO10*Carreiras!AO11+'Equipe Pedagógica'!AO19*Carreiras!AO20+'Equipe Pedagógica'!AO28*Carreiras!AO29+'Equipe Pedagógica'!AO37*Carreiras!AO38+'Equipe Pedagógica'!AO46*Carreiras!AO47+'Equipe Pedagógica'!AO55*Carreiras!AO56+'Equipe Pedagógica'!AO64*Carreiras!AO65+'Equipe Pedagógica'!AO73*Carreiras!AO74+'Equipe Pedagógica'!AO82*Carreiras!AO83+'Equipe Pedagógica'!AO91*Carreiras!AO92</f>
        <v>0</v>
      </c>
      <c r="AP101" s="69">
        <f>AP10*Carreiras!AP11+'Equipe Pedagógica'!AP19*Carreiras!AP20+'Equipe Pedagógica'!AP28*Carreiras!AP29+'Equipe Pedagógica'!AP37*Carreiras!AP38+'Equipe Pedagógica'!AP46*Carreiras!AP47+'Equipe Pedagógica'!AP55*Carreiras!AP56+'Equipe Pedagógica'!AP64*Carreiras!AP65+'Equipe Pedagógica'!AP73*Carreiras!AP74+'Equipe Pedagógica'!AP82*Carreiras!AP83+'Equipe Pedagógica'!AP91*Carreiras!AP92</f>
        <v>0</v>
      </c>
    </row>
    <row r="102" spans="2:42" x14ac:dyDescent="0.25">
      <c r="B102" s="91" t="str">
        <f>IF(qtd_niveis&gt;5,"VI","")</f>
        <v/>
      </c>
      <c r="C102" s="69">
        <f>C11*Carreiras!C12+'Equipe Pedagógica'!C20*Carreiras!C21+'Equipe Pedagógica'!C29*Carreiras!C30+'Equipe Pedagógica'!C38*Carreiras!C39+'Equipe Pedagógica'!C47*Carreiras!C48+'Equipe Pedagógica'!C56*Carreiras!C57+'Equipe Pedagógica'!C65*Carreiras!C66+'Equipe Pedagógica'!C74*Carreiras!C75+'Equipe Pedagógica'!C83*Carreiras!C84+'Equipe Pedagógica'!C92*Carreiras!C93</f>
        <v>0</v>
      </c>
      <c r="D102" s="69">
        <f>D11*Carreiras!D12+'Equipe Pedagógica'!D20*Carreiras!D21+'Equipe Pedagógica'!D29*Carreiras!D30+'Equipe Pedagógica'!D38*Carreiras!D39+'Equipe Pedagógica'!D47*Carreiras!D48+'Equipe Pedagógica'!D56*Carreiras!D57+'Equipe Pedagógica'!D65*Carreiras!D66+'Equipe Pedagógica'!D74*Carreiras!D75+'Equipe Pedagógica'!D83*Carreiras!D84+'Equipe Pedagógica'!D92*Carreiras!D93</f>
        <v>0</v>
      </c>
      <c r="E102" s="69">
        <f>E11*Carreiras!E12+'Equipe Pedagógica'!E20*Carreiras!E21+'Equipe Pedagógica'!E29*Carreiras!E30+'Equipe Pedagógica'!E38*Carreiras!E39+'Equipe Pedagógica'!E47*Carreiras!E48+'Equipe Pedagógica'!E56*Carreiras!E57+'Equipe Pedagógica'!E65*Carreiras!E66+'Equipe Pedagógica'!E74*Carreiras!E75+'Equipe Pedagógica'!E83*Carreiras!E84+'Equipe Pedagógica'!E92*Carreiras!E93</f>
        <v>0</v>
      </c>
      <c r="F102" s="69">
        <f>F11*Carreiras!F12+'Equipe Pedagógica'!F20*Carreiras!F21+'Equipe Pedagógica'!F29*Carreiras!F30+'Equipe Pedagógica'!F38*Carreiras!F39+'Equipe Pedagógica'!F47*Carreiras!F48+'Equipe Pedagógica'!F56*Carreiras!F57+'Equipe Pedagógica'!F65*Carreiras!F66+'Equipe Pedagógica'!F74*Carreiras!F75+'Equipe Pedagógica'!F83*Carreiras!F84+'Equipe Pedagógica'!F92*Carreiras!F93</f>
        <v>0</v>
      </c>
      <c r="G102" s="69">
        <f>G11*Carreiras!G12+'Equipe Pedagógica'!G20*Carreiras!G21+'Equipe Pedagógica'!G29*Carreiras!G30+'Equipe Pedagógica'!G38*Carreiras!G39+'Equipe Pedagógica'!G47*Carreiras!G48+'Equipe Pedagógica'!G56*Carreiras!G57+'Equipe Pedagógica'!G65*Carreiras!G66+'Equipe Pedagógica'!G74*Carreiras!G75+'Equipe Pedagógica'!G83*Carreiras!G84+'Equipe Pedagógica'!G92*Carreiras!G93</f>
        <v>0</v>
      </c>
      <c r="H102" s="69">
        <f>H11*Carreiras!H12+'Equipe Pedagógica'!H20*Carreiras!H21+'Equipe Pedagógica'!H29*Carreiras!H30+'Equipe Pedagógica'!H38*Carreiras!H39+'Equipe Pedagógica'!H47*Carreiras!H48+'Equipe Pedagógica'!H56*Carreiras!H57+'Equipe Pedagógica'!H65*Carreiras!H66+'Equipe Pedagógica'!H74*Carreiras!H75+'Equipe Pedagógica'!H83*Carreiras!H84+'Equipe Pedagógica'!H92*Carreiras!H93</f>
        <v>0</v>
      </c>
      <c r="I102" s="69">
        <f>I11*Carreiras!I12+'Equipe Pedagógica'!I20*Carreiras!I21+'Equipe Pedagógica'!I29*Carreiras!I30+'Equipe Pedagógica'!I38*Carreiras!I39+'Equipe Pedagógica'!I47*Carreiras!I48+'Equipe Pedagógica'!I56*Carreiras!I57+'Equipe Pedagógica'!I65*Carreiras!I66+'Equipe Pedagógica'!I74*Carreiras!I75+'Equipe Pedagógica'!I83*Carreiras!I84+'Equipe Pedagógica'!I92*Carreiras!I93</f>
        <v>0</v>
      </c>
      <c r="J102" s="69">
        <f>J11*Carreiras!J12+'Equipe Pedagógica'!J20*Carreiras!J21+'Equipe Pedagógica'!J29*Carreiras!J30+'Equipe Pedagógica'!J38*Carreiras!J39+'Equipe Pedagógica'!J47*Carreiras!J48+'Equipe Pedagógica'!J56*Carreiras!J57+'Equipe Pedagógica'!J65*Carreiras!J66+'Equipe Pedagógica'!J74*Carreiras!J75+'Equipe Pedagógica'!J83*Carreiras!J84+'Equipe Pedagógica'!J92*Carreiras!J93</f>
        <v>0</v>
      </c>
      <c r="K102" s="69">
        <f>K11*Carreiras!K12+'Equipe Pedagógica'!K20*Carreiras!K21+'Equipe Pedagógica'!K29*Carreiras!K30+'Equipe Pedagógica'!K38*Carreiras!K39+'Equipe Pedagógica'!K47*Carreiras!K48+'Equipe Pedagógica'!K56*Carreiras!K57+'Equipe Pedagógica'!K65*Carreiras!K66+'Equipe Pedagógica'!K74*Carreiras!K75+'Equipe Pedagógica'!K83*Carreiras!K84+'Equipe Pedagógica'!K92*Carreiras!K93</f>
        <v>0</v>
      </c>
      <c r="L102" s="69">
        <f>L11*Carreiras!L12+'Equipe Pedagógica'!L20*Carreiras!L21+'Equipe Pedagógica'!L29*Carreiras!L30+'Equipe Pedagógica'!L38*Carreiras!L39+'Equipe Pedagógica'!L47*Carreiras!L48+'Equipe Pedagógica'!L56*Carreiras!L57+'Equipe Pedagógica'!L65*Carreiras!L66+'Equipe Pedagógica'!L74*Carreiras!L75+'Equipe Pedagógica'!L83*Carreiras!L84+'Equipe Pedagógica'!L92*Carreiras!L93</f>
        <v>0</v>
      </c>
      <c r="M102" s="69">
        <f>M11*Carreiras!M12+'Equipe Pedagógica'!M20*Carreiras!M21+'Equipe Pedagógica'!M29*Carreiras!M30+'Equipe Pedagógica'!M38*Carreiras!M39+'Equipe Pedagógica'!M47*Carreiras!M48+'Equipe Pedagógica'!M56*Carreiras!M57+'Equipe Pedagógica'!M65*Carreiras!M66+'Equipe Pedagógica'!M74*Carreiras!M75+'Equipe Pedagógica'!M83*Carreiras!M84+'Equipe Pedagógica'!M92*Carreiras!M93</f>
        <v>0</v>
      </c>
      <c r="N102" s="69">
        <f>N11*Carreiras!N12+'Equipe Pedagógica'!N20*Carreiras!N21+'Equipe Pedagógica'!N29*Carreiras!N30+'Equipe Pedagógica'!N38*Carreiras!N39+'Equipe Pedagógica'!N47*Carreiras!N48+'Equipe Pedagógica'!N56*Carreiras!N57+'Equipe Pedagógica'!N65*Carreiras!N66+'Equipe Pedagógica'!N74*Carreiras!N75+'Equipe Pedagógica'!N83*Carreiras!N84+'Equipe Pedagógica'!N92*Carreiras!N93</f>
        <v>0</v>
      </c>
      <c r="O102" s="69">
        <f>O11*Carreiras!O12+'Equipe Pedagógica'!O20*Carreiras!O21+'Equipe Pedagógica'!O29*Carreiras!O30+'Equipe Pedagógica'!O38*Carreiras!O39+'Equipe Pedagógica'!O47*Carreiras!O48+'Equipe Pedagógica'!O56*Carreiras!O57+'Equipe Pedagógica'!O65*Carreiras!O66+'Equipe Pedagógica'!O74*Carreiras!O75+'Equipe Pedagógica'!O83*Carreiras!O84+'Equipe Pedagógica'!O92*Carreiras!O93</f>
        <v>0</v>
      </c>
      <c r="P102" s="69">
        <f>P11*Carreiras!P12+'Equipe Pedagógica'!P20*Carreiras!P21+'Equipe Pedagógica'!P29*Carreiras!P30+'Equipe Pedagógica'!P38*Carreiras!P39+'Equipe Pedagógica'!P47*Carreiras!P48+'Equipe Pedagógica'!P56*Carreiras!P57+'Equipe Pedagógica'!P65*Carreiras!P66+'Equipe Pedagógica'!P74*Carreiras!P75+'Equipe Pedagógica'!P83*Carreiras!P84+'Equipe Pedagógica'!P92*Carreiras!P93</f>
        <v>0</v>
      </c>
      <c r="Q102" s="69">
        <f>Q11*Carreiras!Q12+'Equipe Pedagógica'!Q20*Carreiras!Q21+'Equipe Pedagógica'!Q29*Carreiras!Q30+'Equipe Pedagógica'!Q38*Carreiras!Q39+'Equipe Pedagógica'!Q47*Carreiras!Q48+'Equipe Pedagógica'!Q56*Carreiras!Q57+'Equipe Pedagógica'!Q65*Carreiras!Q66+'Equipe Pedagógica'!Q74*Carreiras!Q75+'Equipe Pedagógica'!Q83*Carreiras!Q84+'Equipe Pedagógica'!Q92*Carreiras!Q93</f>
        <v>0</v>
      </c>
      <c r="R102" s="69">
        <f>R11*Carreiras!R12+'Equipe Pedagógica'!R20*Carreiras!R21+'Equipe Pedagógica'!R29*Carreiras!R30+'Equipe Pedagógica'!R38*Carreiras!R39+'Equipe Pedagógica'!R47*Carreiras!R48+'Equipe Pedagógica'!R56*Carreiras!R57+'Equipe Pedagógica'!R65*Carreiras!R66+'Equipe Pedagógica'!R74*Carreiras!R75+'Equipe Pedagógica'!R83*Carreiras!R84+'Equipe Pedagógica'!R92*Carreiras!R93</f>
        <v>0</v>
      </c>
      <c r="S102" s="69">
        <f>S11*Carreiras!S12+'Equipe Pedagógica'!S20*Carreiras!S21+'Equipe Pedagógica'!S29*Carreiras!S30+'Equipe Pedagógica'!S38*Carreiras!S39+'Equipe Pedagógica'!S47*Carreiras!S48+'Equipe Pedagógica'!S56*Carreiras!S57+'Equipe Pedagógica'!S65*Carreiras!S66+'Equipe Pedagógica'!S74*Carreiras!S75+'Equipe Pedagógica'!S83*Carreiras!S84+'Equipe Pedagógica'!S92*Carreiras!S93</f>
        <v>0</v>
      </c>
      <c r="T102" s="69">
        <f>T11*Carreiras!T12+'Equipe Pedagógica'!T20*Carreiras!T21+'Equipe Pedagógica'!T29*Carreiras!T30+'Equipe Pedagógica'!T38*Carreiras!T39+'Equipe Pedagógica'!T47*Carreiras!T48+'Equipe Pedagógica'!T56*Carreiras!T57+'Equipe Pedagógica'!T65*Carreiras!T66+'Equipe Pedagógica'!T74*Carreiras!T75+'Equipe Pedagógica'!T83*Carreiras!T84+'Equipe Pedagógica'!T92*Carreiras!T93</f>
        <v>0</v>
      </c>
      <c r="U102" s="69">
        <f>U11*Carreiras!U12+'Equipe Pedagógica'!U20*Carreiras!U21+'Equipe Pedagógica'!U29*Carreiras!U30+'Equipe Pedagógica'!U38*Carreiras!U39+'Equipe Pedagógica'!U47*Carreiras!U48+'Equipe Pedagógica'!U56*Carreiras!U57+'Equipe Pedagógica'!U65*Carreiras!U66+'Equipe Pedagógica'!U74*Carreiras!U75+'Equipe Pedagógica'!U83*Carreiras!U84+'Equipe Pedagógica'!U92*Carreiras!U93</f>
        <v>0</v>
      </c>
      <c r="V102" s="69">
        <f>V11*Carreiras!V12+'Equipe Pedagógica'!V20*Carreiras!V21+'Equipe Pedagógica'!V29*Carreiras!V30+'Equipe Pedagógica'!V38*Carreiras!V39+'Equipe Pedagógica'!V47*Carreiras!V48+'Equipe Pedagógica'!V56*Carreiras!V57+'Equipe Pedagógica'!V65*Carreiras!V66+'Equipe Pedagógica'!V74*Carreiras!V75+'Equipe Pedagógica'!V83*Carreiras!V84+'Equipe Pedagógica'!V92*Carreiras!V93</f>
        <v>0</v>
      </c>
      <c r="W102" s="69">
        <f>W11*Carreiras!W12+'Equipe Pedagógica'!W20*Carreiras!W21+'Equipe Pedagógica'!W29*Carreiras!W30+'Equipe Pedagógica'!W38*Carreiras!W39+'Equipe Pedagógica'!W47*Carreiras!W48+'Equipe Pedagógica'!W56*Carreiras!W57+'Equipe Pedagógica'!W65*Carreiras!W66+'Equipe Pedagógica'!W74*Carreiras!W75+'Equipe Pedagógica'!W83*Carreiras!W84+'Equipe Pedagógica'!W92*Carreiras!W93</f>
        <v>0</v>
      </c>
      <c r="X102" s="69">
        <f>X11*Carreiras!X12+'Equipe Pedagógica'!X20*Carreiras!X21+'Equipe Pedagógica'!X29*Carreiras!X30+'Equipe Pedagógica'!X38*Carreiras!X39+'Equipe Pedagógica'!X47*Carreiras!X48+'Equipe Pedagógica'!X56*Carreiras!X57+'Equipe Pedagógica'!X65*Carreiras!X66+'Equipe Pedagógica'!X74*Carreiras!X75+'Equipe Pedagógica'!X83*Carreiras!X84+'Equipe Pedagógica'!X92*Carreiras!X93</f>
        <v>0</v>
      </c>
      <c r="Y102" s="69">
        <f>Y11*Carreiras!Y12+'Equipe Pedagógica'!Y20*Carreiras!Y21+'Equipe Pedagógica'!Y29*Carreiras!Y30+'Equipe Pedagógica'!Y38*Carreiras!Y39+'Equipe Pedagógica'!Y47*Carreiras!Y48+'Equipe Pedagógica'!Y56*Carreiras!Y57+'Equipe Pedagógica'!Y65*Carreiras!Y66+'Equipe Pedagógica'!Y74*Carreiras!Y75+'Equipe Pedagógica'!Y83*Carreiras!Y84+'Equipe Pedagógica'!Y92*Carreiras!Y93</f>
        <v>0</v>
      </c>
      <c r="Z102" s="69">
        <f>Z11*Carreiras!Z12+'Equipe Pedagógica'!Z20*Carreiras!Z21+'Equipe Pedagógica'!Z29*Carreiras!Z30+'Equipe Pedagógica'!Z38*Carreiras!Z39+'Equipe Pedagógica'!Z47*Carreiras!Z48+'Equipe Pedagógica'!Z56*Carreiras!Z57+'Equipe Pedagógica'!Z65*Carreiras!Z66+'Equipe Pedagógica'!Z74*Carreiras!Z75+'Equipe Pedagógica'!Z83*Carreiras!Z84+'Equipe Pedagógica'!Z92*Carreiras!Z93</f>
        <v>0</v>
      </c>
      <c r="AA102" s="69">
        <f>AA11*Carreiras!AA12+'Equipe Pedagógica'!AA20*Carreiras!AA21+'Equipe Pedagógica'!AA29*Carreiras!AA30+'Equipe Pedagógica'!AA38*Carreiras!AA39+'Equipe Pedagógica'!AA47*Carreiras!AA48+'Equipe Pedagógica'!AA56*Carreiras!AA57+'Equipe Pedagógica'!AA65*Carreiras!AA66+'Equipe Pedagógica'!AA74*Carreiras!AA75+'Equipe Pedagógica'!AA83*Carreiras!AA84+'Equipe Pedagógica'!AA92*Carreiras!AA93</f>
        <v>0</v>
      </c>
      <c r="AB102" s="69">
        <f>AB11*Carreiras!AB12+'Equipe Pedagógica'!AB20*Carreiras!AB21+'Equipe Pedagógica'!AB29*Carreiras!AB30+'Equipe Pedagógica'!AB38*Carreiras!AB39+'Equipe Pedagógica'!AB47*Carreiras!AB48+'Equipe Pedagógica'!AB56*Carreiras!AB57+'Equipe Pedagógica'!AB65*Carreiras!AB66+'Equipe Pedagógica'!AB74*Carreiras!AB75+'Equipe Pedagógica'!AB83*Carreiras!AB84+'Equipe Pedagógica'!AB92*Carreiras!AB93</f>
        <v>0</v>
      </c>
      <c r="AC102" s="69">
        <f>AC11*Carreiras!AC12+'Equipe Pedagógica'!AC20*Carreiras!AC21+'Equipe Pedagógica'!AC29*Carreiras!AC30+'Equipe Pedagógica'!AC38*Carreiras!AC39+'Equipe Pedagógica'!AC47*Carreiras!AC48+'Equipe Pedagógica'!AC56*Carreiras!AC57+'Equipe Pedagógica'!AC65*Carreiras!AC66+'Equipe Pedagógica'!AC74*Carreiras!AC75+'Equipe Pedagógica'!AC83*Carreiras!AC84+'Equipe Pedagógica'!AC92*Carreiras!AC93</f>
        <v>0</v>
      </c>
      <c r="AD102" s="69">
        <f>AD11*Carreiras!AD12+'Equipe Pedagógica'!AD20*Carreiras!AD21+'Equipe Pedagógica'!AD29*Carreiras!AD30+'Equipe Pedagógica'!AD38*Carreiras!AD39+'Equipe Pedagógica'!AD47*Carreiras!AD48+'Equipe Pedagógica'!AD56*Carreiras!AD57+'Equipe Pedagógica'!AD65*Carreiras!AD66+'Equipe Pedagógica'!AD74*Carreiras!AD75+'Equipe Pedagógica'!AD83*Carreiras!AD84+'Equipe Pedagógica'!AD92*Carreiras!AD93</f>
        <v>0</v>
      </c>
      <c r="AE102" s="69">
        <f>AE11*Carreiras!AE12+'Equipe Pedagógica'!AE20*Carreiras!AE21+'Equipe Pedagógica'!AE29*Carreiras!AE30+'Equipe Pedagógica'!AE38*Carreiras!AE39+'Equipe Pedagógica'!AE47*Carreiras!AE48+'Equipe Pedagógica'!AE56*Carreiras!AE57+'Equipe Pedagógica'!AE65*Carreiras!AE66+'Equipe Pedagógica'!AE74*Carreiras!AE75+'Equipe Pedagógica'!AE83*Carreiras!AE84+'Equipe Pedagógica'!AE92*Carreiras!AE93</f>
        <v>0</v>
      </c>
      <c r="AF102" s="69">
        <f>AF11*Carreiras!AF12+'Equipe Pedagógica'!AF20*Carreiras!AF21+'Equipe Pedagógica'!AF29*Carreiras!AF30+'Equipe Pedagógica'!AF38*Carreiras!AF39+'Equipe Pedagógica'!AF47*Carreiras!AF48+'Equipe Pedagógica'!AF56*Carreiras!AF57+'Equipe Pedagógica'!AF65*Carreiras!AF66+'Equipe Pedagógica'!AF74*Carreiras!AF75+'Equipe Pedagógica'!AF83*Carreiras!AF84+'Equipe Pedagógica'!AF92*Carreiras!AF93</f>
        <v>0</v>
      </c>
      <c r="AG102" s="69">
        <f>AG11*Carreiras!AG12+'Equipe Pedagógica'!AG20*Carreiras!AG21+'Equipe Pedagógica'!AG29*Carreiras!AG30+'Equipe Pedagógica'!AG38*Carreiras!AG39+'Equipe Pedagógica'!AG47*Carreiras!AG48+'Equipe Pedagógica'!AG56*Carreiras!AG57+'Equipe Pedagógica'!AG65*Carreiras!AG66+'Equipe Pedagógica'!AG74*Carreiras!AG75+'Equipe Pedagógica'!AG83*Carreiras!AG84+'Equipe Pedagógica'!AG92*Carreiras!AG93</f>
        <v>0</v>
      </c>
      <c r="AH102" s="69">
        <f>AH11*Carreiras!AH12+'Equipe Pedagógica'!AH20*Carreiras!AH21+'Equipe Pedagógica'!AH29*Carreiras!AH30+'Equipe Pedagógica'!AH38*Carreiras!AH39+'Equipe Pedagógica'!AH47*Carreiras!AH48+'Equipe Pedagógica'!AH56*Carreiras!AH57+'Equipe Pedagógica'!AH65*Carreiras!AH66+'Equipe Pedagógica'!AH74*Carreiras!AH75+'Equipe Pedagógica'!AH83*Carreiras!AH84+'Equipe Pedagógica'!AH92*Carreiras!AH93</f>
        <v>0</v>
      </c>
      <c r="AI102" s="69">
        <f>AI11*Carreiras!AI12+'Equipe Pedagógica'!AI20*Carreiras!AI21+'Equipe Pedagógica'!AI29*Carreiras!AI30+'Equipe Pedagógica'!AI38*Carreiras!AI39+'Equipe Pedagógica'!AI47*Carreiras!AI48+'Equipe Pedagógica'!AI56*Carreiras!AI57+'Equipe Pedagógica'!AI65*Carreiras!AI66+'Equipe Pedagógica'!AI74*Carreiras!AI75+'Equipe Pedagógica'!AI83*Carreiras!AI84+'Equipe Pedagógica'!AI92*Carreiras!AI93</f>
        <v>0</v>
      </c>
      <c r="AJ102" s="69">
        <f>AJ11*Carreiras!AJ12+'Equipe Pedagógica'!AJ20*Carreiras!AJ21+'Equipe Pedagógica'!AJ29*Carreiras!AJ30+'Equipe Pedagógica'!AJ38*Carreiras!AJ39+'Equipe Pedagógica'!AJ47*Carreiras!AJ48+'Equipe Pedagógica'!AJ56*Carreiras!AJ57+'Equipe Pedagógica'!AJ65*Carreiras!AJ66+'Equipe Pedagógica'!AJ74*Carreiras!AJ75+'Equipe Pedagógica'!AJ83*Carreiras!AJ84+'Equipe Pedagógica'!AJ92*Carreiras!AJ93</f>
        <v>0</v>
      </c>
      <c r="AK102" s="69">
        <f>AK11*Carreiras!AK12+'Equipe Pedagógica'!AK20*Carreiras!AK21+'Equipe Pedagógica'!AK29*Carreiras!AK30+'Equipe Pedagógica'!AK38*Carreiras!AK39+'Equipe Pedagógica'!AK47*Carreiras!AK48+'Equipe Pedagógica'!AK56*Carreiras!AK57+'Equipe Pedagógica'!AK65*Carreiras!AK66+'Equipe Pedagógica'!AK74*Carreiras!AK75+'Equipe Pedagógica'!AK83*Carreiras!AK84+'Equipe Pedagógica'!AK92*Carreiras!AK93</f>
        <v>0</v>
      </c>
      <c r="AL102" s="69">
        <f>AL11*Carreiras!AL12+'Equipe Pedagógica'!AL20*Carreiras!AL21+'Equipe Pedagógica'!AL29*Carreiras!AL30+'Equipe Pedagógica'!AL38*Carreiras!AL39+'Equipe Pedagógica'!AL47*Carreiras!AL48+'Equipe Pedagógica'!AL56*Carreiras!AL57+'Equipe Pedagógica'!AL65*Carreiras!AL66+'Equipe Pedagógica'!AL74*Carreiras!AL75+'Equipe Pedagógica'!AL83*Carreiras!AL84+'Equipe Pedagógica'!AL92*Carreiras!AL93</f>
        <v>0</v>
      </c>
      <c r="AM102" s="69">
        <f>AM11*Carreiras!AM12+'Equipe Pedagógica'!AM20*Carreiras!AM21+'Equipe Pedagógica'!AM29*Carreiras!AM30+'Equipe Pedagógica'!AM38*Carreiras!AM39+'Equipe Pedagógica'!AM47*Carreiras!AM48+'Equipe Pedagógica'!AM56*Carreiras!AM57+'Equipe Pedagógica'!AM65*Carreiras!AM66+'Equipe Pedagógica'!AM74*Carreiras!AM75+'Equipe Pedagógica'!AM83*Carreiras!AM84+'Equipe Pedagógica'!AM92*Carreiras!AM93</f>
        <v>0</v>
      </c>
      <c r="AN102" s="69">
        <f>AN11*Carreiras!AN12+'Equipe Pedagógica'!AN20*Carreiras!AN21+'Equipe Pedagógica'!AN29*Carreiras!AN30+'Equipe Pedagógica'!AN38*Carreiras!AN39+'Equipe Pedagógica'!AN47*Carreiras!AN48+'Equipe Pedagógica'!AN56*Carreiras!AN57+'Equipe Pedagógica'!AN65*Carreiras!AN66+'Equipe Pedagógica'!AN74*Carreiras!AN75+'Equipe Pedagógica'!AN83*Carreiras!AN84+'Equipe Pedagógica'!AN92*Carreiras!AN93</f>
        <v>0</v>
      </c>
      <c r="AO102" s="69">
        <f>AO11*Carreiras!AO12+'Equipe Pedagógica'!AO20*Carreiras!AO21+'Equipe Pedagógica'!AO29*Carreiras!AO30+'Equipe Pedagógica'!AO38*Carreiras!AO39+'Equipe Pedagógica'!AO47*Carreiras!AO48+'Equipe Pedagógica'!AO56*Carreiras!AO57+'Equipe Pedagógica'!AO65*Carreiras!AO66+'Equipe Pedagógica'!AO74*Carreiras!AO75+'Equipe Pedagógica'!AO83*Carreiras!AO84+'Equipe Pedagógica'!AO92*Carreiras!AO93</f>
        <v>0</v>
      </c>
      <c r="AP102" s="69">
        <f>AP11*Carreiras!AP12+'Equipe Pedagógica'!AP20*Carreiras!AP21+'Equipe Pedagógica'!AP29*Carreiras!AP30+'Equipe Pedagógica'!AP38*Carreiras!AP39+'Equipe Pedagógica'!AP47*Carreiras!AP48+'Equipe Pedagógica'!AP56*Carreiras!AP57+'Equipe Pedagógica'!AP65*Carreiras!AP66+'Equipe Pedagógica'!AP74*Carreiras!AP75+'Equipe Pedagógica'!AP83*Carreiras!AP84+'Equipe Pedagógica'!AP92*Carreiras!AP93</f>
        <v>0</v>
      </c>
    </row>
    <row r="103" spans="2:42" x14ac:dyDescent="0.25">
      <c r="B103" s="91" t="str">
        <f>IF(qtd_niveis&gt;6,"VII","")</f>
        <v/>
      </c>
      <c r="C103" s="69">
        <f>C12*Carreiras!C13+'Equipe Pedagógica'!C21*Carreiras!C22+'Equipe Pedagógica'!C30*Carreiras!C31+'Equipe Pedagógica'!C39*Carreiras!C40+'Equipe Pedagógica'!C48*Carreiras!C49+'Equipe Pedagógica'!C57*Carreiras!C58+'Equipe Pedagógica'!C66*Carreiras!C67+'Equipe Pedagógica'!C75*Carreiras!C76+'Equipe Pedagógica'!C84*Carreiras!C85+'Equipe Pedagógica'!C93*Carreiras!C94</f>
        <v>0</v>
      </c>
      <c r="D103" s="69">
        <f>D12*Carreiras!D13+'Equipe Pedagógica'!D21*Carreiras!D22+'Equipe Pedagógica'!D30*Carreiras!D31+'Equipe Pedagógica'!D39*Carreiras!D40+'Equipe Pedagógica'!D48*Carreiras!D49+'Equipe Pedagógica'!D57*Carreiras!D58+'Equipe Pedagógica'!D66*Carreiras!D67+'Equipe Pedagógica'!D75*Carreiras!D76+'Equipe Pedagógica'!D84*Carreiras!D85+'Equipe Pedagógica'!D93*Carreiras!D94</f>
        <v>0</v>
      </c>
      <c r="E103" s="69">
        <f>E12*Carreiras!E13+'Equipe Pedagógica'!E21*Carreiras!E22+'Equipe Pedagógica'!E30*Carreiras!E31+'Equipe Pedagógica'!E39*Carreiras!E40+'Equipe Pedagógica'!E48*Carreiras!E49+'Equipe Pedagógica'!E57*Carreiras!E58+'Equipe Pedagógica'!E66*Carreiras!E67+'Equipe Pedagógica'!E75*Carreiras!E76+'Equipe Pedagógica'!E84*Carreiras!E85+'Equipe Pedagógica'!E93*Carreiras!E94</f>
        <v>0</v>
      </c>
      <c r="F103" s="69">
        <f>F12*Carreiras!F13+'Equipe Pedagógica'!F21*Carreiras!F22+'Equipe Pedagógica'!F30*Carreiras!F31+'Equipe Pedagógica'!F39*Carreiras!F40+'Equipe Pedagógica'!F48*Carreiras!F49+'Equipe Pedagógica'!F57*Carreiras!F58+'Equipe Pedagógica'!F66*Carreiras!F67+'Equipe Pedagógica'!F75*Carreiras!F76+'Equipe Pedagógica'!F84*Carreiras!F85+'Equipe Pedagógica'!F93*Carreiras!F94</f>
        <v>0</v>
      </c>
      <c r="G103" s="69">
        <f>G12*Carreiras!G13+'Equipe Pedagógica'!G21*Carreiras!G22+'Equipe Pedagógica'!G30*Carreiras!G31+'Equipe Pedagógica'!G39*Carreiras!G40+'Equipe Pedagógica'!G48*Carreiras!G49+'Equipe Pedagógica'!G57*Carreiras!G58+'Equipe Pedagógica'!G66*Carreiras!G67+'Equipe Pedagógica'!G75*Carreiras!G76+'Equipe Pedagógica'!G84*Carreiras!G85+'Equipe Pedagógica'!G93*Carreiras!G94</f>
        <v>0</v>
      </c>
      <c r="H103" s="69">
        <f>H12*Carreiras!H13+'Equipe Pedagógica'!H21*Carreiras!H22+'Equipe Pedagógica'!H30*Carreiras!H31+'Equipe Pedagógica'!H39*Carreiras!H40+'Equipe Pedagógica'!H48*Carreiras!H49+'Equipe Pedagógica'!H57*Carreiras!H58+'Equipe Pedagógica'!H66*Carreiras!H67+'Equipe Pedagógica'!H75*Carreiras!H76+'Equipe Pedagógica'!H84*Carreiras!H85+'Equipe Pedagógica'!H93*Carreiras!H94</f>
        <v>0</v>
      </c>
      <c r="I103" s="69">
        <f>I12*Carreiras!I13+'Equipe Pedagógica'!I21*Carreiras!I22+'Equipe Pedagógica'!I30*Carreiras!I31+'Equipe Pedagógica'!I39*Carreiras!I40+'Equipe Pedagógica'!I48*Carreiras!I49+'Equipe Pedagógica'!I57*Carreiras!I58+'Equipe Pedagógica'!I66*Carreiras!I67+'Equipe Pedagógica'!I75*Carreiras!I76+'Equipe Pedagógica'!I84*Carreiras!I85+'Equipe Pedagógica'!I93*Carreiras!I94</f>
        <v>0</v>
      </c>
      <c r="J103" s="69">
        <f>J12*Carreiras!J13+'Equipe Pedagógica'!J21*Carreiras!J22+'Equipe Pedagógica'!J30*Carreiras!J31+'Equipe Pedagógica'!J39*Carreiras!J40+'Equipe Pedagógica'!J48*Carreiras!J49+'Equipe Pedagógica'!J57*Carreiras!J58+'Equipe Pedagógica'!J66*Carreiras!J67+'Equipe Pedagógica'!J75*Carreiras!J76+'Equipe Pedagógica'!J84*Carreiras!J85+'Equipe Pedagógica'!J93*Carreiras!J94</f>
        <v>0</v>
      </c>
      <c r="K103" s="69">
        <f>K12*Carreiras!K13+'Equipe Pedagógica'!K21*Carreiras!K22+'Equipe Pedagógica'!K30*Carreiras!K31+'Equipe Pedagógica'!K39*Carreiras!K40+'Equipe Pedagógica'!K48*Carreiras!K49+'Equipe Pedagógica'!K57*Carreiras!K58+'Equipe Pedagógica'!K66*Carreiras!K67+'Equipe Pedagógica'!K75*Carreiras!K76+'Equipe Pedagógica'!K84*Carreiras!K85+'Equipe Pedagógica'!K93*Carreiras!K94</f>
        <v>0</v>
      </c>
      <c r="L103" s="69">
        <f>L12*Carreiras!L13+'Equipe Pedagógica'!L21*Carreiras!L22+'Equipe Pedagógica'!L30*Carreiras!L31+'Equipe Pedagógica'!L39*Carreiras!L40+'Equipe Pedagógica'!L48*Carreiras!L49+'Equipe Pedagógica'!L57*Carreiras!L58+'Equipe Pedagógica'!L66*Carreiras!L67+'Equipe Pedagógica'!L75*Carreiras!L76+'Equipe Pedagógica'!L84*Carreiras!L85+'Equipe Pedagógica'!L93*Carreiras!L94</f>
        <v>0</v>
      </c>
      <c r="M103" s="69">
        <f>M12*Carreiras!M13+'Equipe Pedagógica'!M21*Carreiras!M22+'Equipe Pedagógica'!M30*Carreiras!M31+'Equipe Pedagógica'!M39*Carreiras!M40+'Equipe Pedagógica'!M48*Carreiras!M49+'Equipe Pedagógica'!M57*Carreiras!M58+'Equipe Pedagógica'!M66*Carreiras!M67+'Equipe Pedagógica'!M75*Carreiras!M76+'Equipe Pedagógica'!M84*Carreiras!M85+'Equipe Pedagógica'!M93*Carreiras!M94</f>
        <v>0</v>
      </c>
      <c r="N103" s="69">
        <f>N12*Carreiras!N13+'Equipe Pedagógica'!N21*Carreiras!N22+'Equipe Pedagógica'!N30*Carreiras!N31+'Equipe Pedagógica'!N39*Carreiras!N40+'Equipe Pedagógica'!N48*Carreiras!N49+'Equipe Pedagógica'!N57*Carreiras!N58+'Equipe Pedagógica'!N66*Carreiras!N67+'Equipe Pedagógica'!N75*Carreiras!N76+'Equipe Pedagógica'!N84*Carreiras!N85+'Equipe Pedagógica'!N93*Carreiras!N94</f>
        <v>0</v>
      </c>
      <c r="O103" s="69">
        <f>O12*Carreiras!O13+'Equipe Pedagógica'!O21*Carreiras!O22+'Equipe Pedagógica'!O30*Carreiras!O31+'Equipe Pedagógica'!O39*Carreiras!O40+'Equipe Pedagógica'!O48*Carreiras!O49+'Equipe Pedagógica'!O57*Carreiras!O58+'Equipe Pedagógica'!O66*Carreiras!O67+'Equipe Pedagógica'!O75*Carreiras!O76+'Equipe Pedagógica'!O84*Carreiras!O85+'Equipe Pedagógica'!O93*Carreiras!O94</f>
        <v>0</v>
      </c>
      <c r="P103" s="69">
        <f>P12*Carreiras!P13+'Equipe Pedagógica'!P21*Carreiras!P22+'Equipe Pedagógica'!P30*Carreiras!P31+'Equipe Pedagógica'!P39*Carreiras!P40+'Equipe Pedagógica'!P48*Carreiras!P49+'Equipe Pedagógica'!P57*Carreiras!P58+'Equipe Pedagógica'!P66*Carreiras!P67+'Equipe Pedagógica'!P75*Carreiras!P76+'Equipe Pedagógica'!P84*Carreiras!P85+'Equipe Pedagógica'!P93*Carreiras!P94</f>
        <v>0</v>
      </c>
      <c r="Q103" s="69">
        <f>Q12*Carreiras!Q13+'Equipe Pedagógica'!Q21*Carreiras!Q22+'Equipe Pedagógica'!Q30*Carreiras!Q31+'Equipe Pedagógica'!Q39*Carreiras!Q40+'Equipe Pedagógica'!Q48*Carreiras!Q49+'Equipe Pedagógica'!Q57*Carreiras!Q58+'Equipe Pedagógica'!Q66*Carreiras!Q67+'Equipe Pedagógica'!Q75*Carreiras!Q76+'Equipe Pedagógica'!Q84*Carreiras!Q85+'Equipe Pedagógica'!Q93*Carreiras!Q94</f>
        <v>0</v>
      </c>
      <c r="R103" s="69">
        <f>R12*Carreiras!R13+'Equipe Pedagógica'!R21*Carreiras!R22+'Equipe Pedagógica'!R30*Carreiras!R31+'Equipe Pedagógica'!R39*Carreiras!R40+'Equipe Pedagógica'!R48*Carreiras!R49+'Equipe Pedagógica'!R57*Carreiras!R58+'Equipe Pedagógica'!R66*Carreiras!R67+'Equipe Pedagógica'!R75*Carreiras!R76+'Equipe Pedagógica'!R84*Carreiras!R85+'Equipe Pedagógica'!R93*Carreiras!R94</f>
        <v>0</v>
      </c>
      <c r="S103" s="69">
        <f>S12*Carreiras!S13+'Equipe Pedagógica'!S21*Carreiras!S22+'Equipe Pedagógica'!S30*Carreiras!S31+'Equipe Pedagógica'!S39*Carreiras!S40+'Equipe Pedagógica'!S48*Carreiras!S49+'Equipe Pedagógica'!S57*Carreiras!S58+'Equipe Pedagógica'!S66*Carreiras!S67+'Equipe Pedagógica'!S75*Carreiras!S76+'Equipe Pedagógica'!S84*Carreiras!S85+'Equipe Pedagógica'!S93*Carreiras!S94</f>
        <v>0</v>
      </c>
      <c r="T103" s="69">
        <f>T12*Carreiras!T13+'Equipe Pedagógica'!T21*Carreiras!T22+'Equipe Pedagógica'!T30*Carreiras!T31+'Equipe Pedagógica'!T39*Carreiras!T40+'Equipe Pedagógica'!T48*Carreiras!T49+'Equipe Pedagógica'!T57*Carreiras!T58+'Equipe Pedagógica'!T66*Carreiras!T67+'Equipe Pedagógica'!T75*Carreiras!T76+'Equipe Pedagógica'!T84*Carreiras!T85+'Equipe Pedagógica'!T93*Carreiras!T94</f>
        <v>0</v>
      </c>
      <c r="U103" s="69">
        <f>U12*Carreiras!U13+'Equipe Pedagógica'!U21*Carreiras!U22+'Equipe Pedagógica'!U30*Carreiras!U31+'Equipe Pedagógica'!U39*Carreiras!U40+'Equipe Pedagógica'!U48*Carreiras!U49+'Equipe Pedagógica'!U57*Carreiras!U58+'Equipe Pedagógica'!U66*Carreiras!U67+'Equipe Pedagógica'!U75*Carreiras!U76+'Equipe Pedagógica'!U84*Carreiras!U85+'Equipe Pedagógica'!U93*Carreiras!U94</f>
        <v>0</v>
      </c>
      <c r="V103" s="69">
        <f>V12*Carreiras!V13+'Equipe Pedagógica'!V21*Carreiras!V22+'Equipe Pedagógica'!V30*Carreiras!V31+'Equipe Pedagógica'!V39*Carreiras!V40+'Equipe Pedagógica'!V48*Carreiras!V49+'Equipe Pedagógica'!V57*Carreiras!V58+'Equipe Pedagógica'!V66*Carreiras!V67+'Equipe Pedagógica'!V75*Carreiras!V76+'Equipe Pedagógica'!V84*Carreiras!V85+'Equipe Pedagógica'!V93*Carreiras!V94</f>
        <v>0</v>
      </c>
      <c r="W103" s="69">
        <f>W12*Carreiras!W13+'Equipe Pedagógica'!W21*Carreiras!W22+'Equipe Pedagógica'!W30*Carreiras!W31+'Equipe Pedagógica'!W39*Carreiras!W40+'Equipe Pedagógica'!W48*Carreiras!W49+'Equipe Pedagógica'!W57*Carreiras!W58+'Equipe Pedagógica'!W66*Carreiras!W67+'Equipe Pedagógica'!W75*Carreiras!W76+'Equipe Pedagógica'!W84*Carreiras!W85+'Equipe Pedagógica'!W93*Carreiras!W94</f>
        <v>0</v>
      </c>
      <c r="X103" s="69">
        <f>X12*Carreiras!X13+'Equipe Pedagógica'!X21*Carreiras!X22+'Equipe Pedagógica'!X30*Carreiras!X31+'Equipe Pedagógica'!X39*Carreiras!X40+'Equipe Pedagógica'!X48*Carreiras!X49+'Equipe Pedagógica'!X57*Carreiras!X58+'Equipe Pedagógica'!X66*Carreiras!X67+'Equipe Pedagógica'!X75*Carreiras!X76+'Equipe Pedagógica'!X84*Carreiras!X85+'Equipe Pedagógica'!X93*Carreiras!X94</f>
        <v>0</v>
      </c>
      <c r="Y103" s="69">
        <f>Y12*Carreiras!Y13+'Equipe Pedagógica'!Y21*Carreiras!Y22+'Equipe Pedagógica'!Y30*Carreiras!Y31+'Equipe Pedagógica'!Y39*Carreiras!Y40+'Equipe Pedagógica'!Y48*Carreiras!Y49+'Equipe Pedagógica'!Y57*Carreiras!Y58+'Equipe Pedagógica'!Y66*Carreiras!Y67+'Equipe Pedagógica'!Y75*Carreiras!Y76+'Equipe Pedagógica'!Y84*Carreiras!Y85+'Equipe Pedagógica'!Y93*Carreiras!Y94</f>
        <v>0</v>
      </c>
      <c r="Z103" s="69">
        <f>Z12*Carreiras!Z13+'Equipe Pedagógica'!Z21*Carreiras!Z22+'Equipe Pedagógica'!Z30*Carreiras!Z31+'Equipe Pedagógica'!Z39*Carreiras!Z40+'Equipe Pedagógica'!Z48*Carreiras!Z49+'Equipe Pedagógica'!Z57*Carreiras!Z58+'Equipe Pedagógica'!Z66*Carreiras!Z67+'Equipe Pedagógica'!Z75*Carreiras!Z76+'Equipe Pedagógica'!Z84*Carreiras!Z85+'Equipe Pedagógica'!Z93*Carreiras!Z94</f>
        <v>0</v>
      </c>
      <c r="AA103" s="69">
        <f>AA12*Carreiras!AA13+'Equipe Pedagógica'!AA21*Carreiras!AA22+'Equipe Pedagógica'!AA30*Carreiras!AA31+'Equipe Pedagógica'!AA39*Carreiras!AA40+'Equipe Pedagógica'!AA48*Carreiras!AA49+'Equipe Pedagógica'!AA57*Carreiras!AA58+'Equipe Pedagógica'!AA66*Carreiras!AA67+'Equipe Pedagógica'!AA75*Carreiras!AA76+'Equipe Pedagógica'!AA84*Carreiras!AA85+'Equipe Pedagógica'!AA93*Carreiras!AA94</f>
        <v>0</v>
      </c>
      <c r="AB103" s="69">
        <f>AB12*Carreiras!AB13+'Equipe Pedagógica'!AB21*Carreiras!AB22+'Equipe Pedagógica'!AB30*Carreiras!AB31+'Equipe Pedagógica'!AB39*Carreiras!AB40+'Equipe Pedagógica'!AB48*Carreiras!AB49+'Equipe Pedagógica'!AB57*Carreiras!AB58+'Equipe Pedagógica'!AB66*Carreiras!AB67+'Equipe Pedagógica'!AB75*Carreiras!AB76+'Equipe Pedagógica'!AB84*Carreiras!AB85+'Equipe Pedagógica'!AB93*Carreiras!AB94</f>
        <v>0</v>
      </c>
      <c r="AC103" s="69">
        <f>AC12*Carreiras!AC13+'Equipe Pedagógica'!AC21*Carreiras!AC22+'Equipe Pedagógica'!AC30*Carreiras!AC31+'Equipe Pedagógica'!AC39*Carreiras!AC40+'Equipe Pedagógica'!AC48*Carreiras!AC49+'Equipe Pedagógica'!AC57*Carreiras!AC58+'Equipe Pedagógica'!AC66*Carreiras!AC67+'Equipe Pedagógica'!AC75*Carreiras!AC76+'Equipe Pedagógica'!AC84*Carreiras!AC85+'Equipe Pedagógica'!AC93*Carreiras!AC94</f>
        <v>0</v>
      </c>
      <c r="AD103" s="69">
        <f>AD12*Carreiras!AD13+'Equipe Pedagógica'!AD21*Carreiras!AD22+'Equipe Pedagógica'!AD30*Carreiras!AD31+'Equipe Pedagógica'!AD39*Carreiras!AD40+'Equipe Pedagógica'!AD48*Carreiras!AD49+'Equipe Pedagógica'!AD57*Carreiras!AD58+'Equipe Pedagógica'!AD66*Carreiras!AD67+'Equipe Pedagógica'!AD75*Carreiras!AD76+'Equipe Pedagógica'!AD84*Carreiras!AD85+'Equipe Pedagógica'!AD93*Carreiras!AD94</f>
        <v>0</v>
      </c>
      <c r="AE103" s="69">
        <f>AE12*Carreiras!AE13+'Equipe Pedagógica'!AE21*Carreiras!AE22+'Equipe Pedagógica'!AE30*Carreiras!AE31+'Equipe Pedagógica'!AE39*Carreiras!AE40+'Equipe Pedagógica'!AE48*Carreiras!AE49+'Equipe Pedagógica'!AE57*Carreiras!AE58+'Equipe Pedagógica'!AE66*Carreiras!AE67+'Equipe Pedagógica'!AE75*Carreiras!AE76+'Equipe Pedagógica'!AE84*Carreiras!AE85+'Equipe Pedagógica'!AE93*Carreiras!AE94</f>
        <v>0</v>
      </c>
      <c r="AF103" s="69">
        <f>AF12*Carreiras!AF13+'Equipe Pedagógica'!AF21*Carreiras!AF22+'Equipe Pedagógica'!AF30*Carreiras!AF31+'Equipe Pedagógica'!AF39*Carreiras!AF40+'Equipe Pedagógica'!AF48*Carreiras!AF49+'Equipe Pedagógica'!AF57*Carreiras!AF58+'Equipe Pedagógica'!AF66*Carreiras!AF67+'Equipe Pedagógica'!AF75*Carreiras!AF76+'Equipe Pedagógica'!AF84*Carreiras!AF85+'Equipe Pedagógica'!AF93*Carreiras!AF94</f>
        <v>0</v>
      </c>
      <c r="AG103" s="69">
        <f>AG12*Carreiras!AG13+'Equipe Pedagógica'!AG21*Carreiras!AG22+'Equipe Pedagógica'!AG30*Carreiras!AG31+'Equipe Pedagógica'!AG39*Carreiras!AG40+'Equipe Pedagógica'!AG48*Carreiras!AG49+'Equipe Pedagógica'!AG57*Carreiras!AG58+'Equipe Pedagógica'!AG66*Carreiras!AG67+'Equipe Pedagógica'!AG75*Carreiras!AG76+'Equipe Pedagógica'!AG84*Carreiras!AG85+'Equipe Pedagógica'!AG93*Carreiras!AG94</f>
        <v>0</v>
      </c>
      <c r="AH103" s="69">
        <f>AH12*Carreiras!AH13+'Equipe Pedagógica'!AH21*Carreiras!AH22+'Equipe Pedagógica'!AH30*Carreiras!AH31+'Equipe Pedagógica'!AH39*Carreiras!AH40+'Equipe Pedagógica'!AH48*Carreiras!AH49+'Equipe Pedagógica'!AH57*Carreiras!AH58+'Equipe Pedagógica'!AH66*Carreiras!AH67+'Equipe Pedagógica'!AH75*Carreiras!AH76+'Equipe Pedagógica'!AH84*Carreiras!AH85+'Equipe Pedagógica'!AH93*Carreiras!AH94</f>
        <v>0</v>
      </c>
      <c r="AI103" s="69">
        <f>AI12*Carreiras!AI13+'Equipe Pedagógica'!AI21*Carreiras!AI22+'Equipe Pedagógica'!AI30*Carreiras!AI31+'Equipe Pedagógica'!AI39*Carreiras!AI40+'Equipe Pedagógica'!AI48*Carreiras!AI49+'Equipe Pedagógica'!AI57*Carreiras!AI58+'Equipe Pedagógica'!AI66*Carreiras!AI67+'Equipe Pedagógica'!AI75*Carreiras!AI76+'Equipe Pedagógica'!AI84*Carreiras!AI85+'Equipe Pedagógica'!AI93*Carreiras!AI94</f>
        <v>0</v>
      </c>
      <c r="AJ103" s="69">
        <f>AJ12*Carreiras!AJ13+'Equipe Pedagógica'!AJ21*Carreiras!AJ22+'Equipe Pedagógica'!AJ30*Carreiras!AJ31+'Equipe Pedagógica'!AJ39*Carreiras!AJ40+'Equipe Pedagógica'!AJ48*Carreiras!AJ49+'Equipe Pedagógica'!AJ57*Carreiras!AJ58+'Equipe Pedagógica'!AJ66*Carreiras!AJ67+'Equipe Pedagógica'!AJ75*Carreiras!AJ76+'Equipe Pedagógica'!AJ84*Carreiras!AJ85+'Equipe Pedagógica'!AJ93*Carreiras!AJ94</f>
        <v>0</v>
      </c>
      <c r="AK103" s="69">
        <f>AK12*Carreiras!AK13+'Equipe Pedagógica'!AK21*Carreiras!AK22+'Equipe Pedagógica'!AK30*Carreiras!AK31+'Equipe Pedagógica'!AK39*Carreiras!AK40+'Equipe Pedagógica'!AK48*Carreiras!AK49+'Equipe Pedagógica'!AK57*Carreiras!AK58+'Equipe Pedagógica'!AK66*Carreiras!AK67+'Equipe Pedagógica'!AK75*Carreiras!AK76+'Equipe Pedagógica'!AK84*Carreiras!AK85+'Equipe Pedagógica'!AK93*Carreiras!AK94</f>
        <v>0</v>
      </c>
      <c r="AL103" s="69">
        <f>AL12*Carreiras!AL13+'Equipe Pedagógica'!AL21*Carreiras!AL22+'Equipe Pedagógica'!AL30*Carreiras!AL31+'Equipe Pedagógica'!AL39*Carreiras!AL40+'Equipe Pedagógica'!AL48*Carreiras!AL49+'Equipe Pedagógica'!AL57*Carreiras!AL58+'Equipe Pedagógica'!AL66*Carreiras!AL67+'Equipe Pedagógica'!AL75*Carreiras!AL76+'Equipe Pedagógica'!AL84*Carreiras!AL85+'Equipe Pedagógica'!AL93*Carreiras!AL94</f>
        <v>0</v>
      </c>
      <c r="AM103" s="69">
        <f>AM12*Carreiras!AM13+'Equipe Pedagógica'!AM21*Carreiras!AM22+'Equipe Pedagógica'!AM30*Carreiras!AM31+'Equipe Pedagógica'!AM39*Carreiras!AM40+'Equipe Pedagógica'!AM48*Carreiras!AM49+'Equipe Pedagógica'!AM57*Carreiras!AM58+'Equipe Pedagógica'!AM66*Carreiras!AM67+'Equipe Pedagógica'!AM75*Carreiras!AM76+'Equipe Pedagógica'!AM84*Carreiras!AM85+'Equipe Pedagógica'!AM93*Carreiras!AM94</f>
        <v>0</v>
      </c>
      <c r="AN103" s="69">
        <f>AN12*Carreiras!AN13+'Equipe Pedagógica'!AN21*Carreiras!AN22+'Equipe Pedagógica'!AN30*Carreiras!AN31+'Equipe Pedagógica'!AN39*Carreiras!AN40+'Equipe Pedagógica'!AN48*Carreiras!AN49+'Equipe Pedagógica'!AN57*Carreiras!AN58+'Equipe Pedagógica'!AN66*Carreiras!AN67+'Equipe Pedagógica'!AN75*Carreiras!AN76+'Equipe Pedagógica'!AN84*Carreiras!AN85+'Equipe Pedagógica'!AN93*Carreiras!AN94</f>
        <v>0</v>
      </c>
      <c r="AO103" s="69">
        <f>AO12*Carreiras!AO13+'Equipe Pedagógica'!AO21*Carreiras!AO22+'Equipe Pedagógica'!AO30*Carreiras!AO31+'Equipe Pedagógica'!AO39*Carreiras!AO40+'Equipe Pedagógica'!AO48*Carreiras!AO49+'Equipe Pedagógica'!AO57*Carreiras!AO58+'Equipe Pedagógica'!AO66*Carreiras!AO67+'Equipe Pedagógica'!AO75*Carreiras!AO76+'Equipe Pedagógica'!AO84*Carreiras!AO85+'Equipe Pedagógica'!AO93*Carreiras!AO94</f>
        <v>0</v>
      </c>
      <c r="AP103" s="69">
        <f>AP12*Carreiras!AP13+'Equipe Pedagógica'!AP21*Carreiras!AP22+'Equipe Pedagógica'!AP30*Carreiras!AP31+'Equipe Pedagógica'!AP39*Carreiras!AP40+'Equipe Pedagógica'!AP48*Carreiras!AP49+'Equipe Pedagógica'!AP57*Carreiras!AP58+'Equipe Pedagógica'!AP66*Carreiras!AP67+'Equipe Pedagógica'!AP75*Carreiras!AP76+'Equipe Pedagógica'!AP84*Carreiras!AP85+'Equipe Pedagógica'!AP93*Carreiras!AP94</f>
        <v>0</v>
      </c>
    </row>
    <row r="104" spans="2:42" x14ac:dyDescent="0.25">
      <c r="B104" s="91" t="str">
        <f>IF(qtd_niveis&gt;7,"VIII","")</f>
        <v/>
      </c>
      <c r="C104" s="69">
        <f>C13*Carreiras!C14+'Equipe Pedagógica'!C22*Carreiras!C23+'Equipe Pedagógica'!C31*Carreiras!C32+'Equipe Pedagógica'!C40*Carreiras!C41+'Equipe Pedagógica'!C49*Carreiras!C50+'Equipe Pedagógica'!C58*Carreiras!C59+'Equipe Pedagógica'!C67*Carreiras!C68+'Equipe Pedagógica'!C76*Carreiras!C77+'Equipe Pedagógica'!C85*Carreiras!C86+'Equipe Pedagógica'!C94*Carreiras!C95</f>
        <v>0</v>
      </c>
      <c r="D104" s="69">
        <f>D13*Carreiras!D14+'Equipe Pedagógica'!D22*Carreiras!D23+'Equipe Pedagógica'!D31*Carreiras!D32+'Equipe Pedagógica'!D40*Carreiras!D41+'Equipe Pedagógica'!D49*Carreiras!D50+'Equipe Pedagógica'!D58*Carreiras!D59+'Equipe Pedagógica'!D67*Carreiras!D68+'Equipe Pedagógica'!D76*Carreiras!D77+'Equipe Pedagógica'!D85*Carreiras!D86+'Equipe Pedagógica'!D94*Carreiras!D95</f>
        <v>0</v>
      </c>
      <c r="E104" s="69">
        <f>E13*Carreiras!E14+'Equipe Pedagógica'!E22*Carreiras!E23+'Equipe Pedagógica'!E31*Carreiras!E32+'Equipe Pedagógica'!E40*Carreiras!E41+'Equipe Pedagógica'!E49*Carreiras!E50+'Equipe Pedagógica'!E58*Carreiras!E59+'Equipe Pedagógica'!E67*Carreiras!E68+'Equipe Pedagógica'!E76*Carreiras!E77+'Equipe Pedagógica'!E85*Carreiras!E86+'Equipe Pedagógica'!E94*Carreiras!E95</f>
        <v>0</v>
      </c>
      <c r="F104" s="69">
        <f>F13*Carreiras!F14+'Equipe Pedagógica'!F22*Carreiras!F23+'Equipe Pedagógica'!F31*Carreiras!F32+'Equipe Pedagógica'!F40*Carreiras!F41+'Equipe Pedagógica'!F49*Carreiras!F50+'Equipe Pedagógica'!F58*Carreiras!F59+'Equipe Pedagógica'!F67*Carreiras!F68+'Equipe Pedagógica'!F76*Carreiras!F77+'Equipe Pedagógica'!F85*Carreiras!F86+'Equipe Pedagógica'!F94*Carreiras!F95</f>
        <v>0</v>
      </c>
      <c r="G104" s="69">
        <f>G13*Carreiras!G14+'Equipe Pedagógica'!G22*Carreiras!G23+'Equipe Pedagógica'!G31*Carreiras!G32+'Equipe Pedagógica'!G40*Carreiras!G41+'Equipe Pedagógica'!G49*Carreiras!G50+'Equipe Pedagógica'!G58*Carreiras!G59+'Equipe Pedagógica'!G67*Carreiras!G68+'Equipe Pedagógica'!G76*Carreiras!G77+'Equipe Pedagógica'!G85*Carreiras!G86+'Equipe Pedagógica'!G94*Carreiras!G95</f>
        <v>0</v>
      </c>
      <c r="H104" s="69">
        <f>H13*Carreiras!H14+'Equipe Pedagógica'!H22*Carreiras!H23+'Equipe Pedagógica'!H31*Carreiras!H32+'Equipe Pedagógica'!H40*Carreiras!H41+'Equipe Pedagógica'!H49*Carreiras!H50+'Equipe Pedagógica'!H58*Carreiras!H59+'Equipe Pedagógica'!H67*Carreiras!H68+'Equipe Pedagógica'!H76*Carreiras!H77+'Equipe Pedagógica'!H85*Carreiras!H86+'Equipe Pedagógica'!H94*Carreiras!H95</f>
        <v>0</v>
      </c>
      <c r="I104" s="69">
        <f>I13*Carreiras!I14+'Equipe Pedagógica'!I22*Carreiras!I23+'Equipe Pedagógica'!I31*Carreiras!I32+'Equipe Pedagógica'!I40*Carreiras!I41+'Equipe Pedagógica'!I49*Carreiras!I50+'Equipe Pedagógica'!I58*Carreiras!I59+'Equipe Pedagógica'!I67*Carreiras!I68+'Equipe Pedagógica'!I76*Carreiras!I77+'Equipe Pedagógica'!I85*Carreiras!I86+'Equipe Pedagógica'!I94*Carreiras!I95</f>
        <v>0</v>
      </c>
      <c r="J104" s="69">
        <f>J13*Carreiras!J14+'Equipe Pedagógica'!J22*Carreiras!J23+'Equipe Pedagógica'!J31*Carreiras!J32+'Equipe Pedagógica'!J40*Carreiras!J41+'Equipe Pedagógica'!J49*Carreiras!J50+'Equipe Pedagógica'!J58*Carreiras!J59+'Equipe Pedagógica'!J67*Carreiras!J68+'Equipe Pedagógica'!J76*Carreiras!J77+'Equipe Pedagógica'!J85*Carreiras!J86+'Equipe Pedagógica'!J94*Carreiras!J95</f>
        <v>0</v>
      </c>
      <c r="K104" s="69">
        <f>K13*Carreiras!K14+'Equipe Pedagógica'!K22*Carreiras!K23+'Equipe Pedagógica'!K31*Carreiras!K32+'Equipe Pedagógica'!K40*Carreiras!K41+'Equipe Pedagógica'!K49*Carreiras!K50+'Equipe Pedagógica'!K58*Carreiras!K59+'Equipe Pedagógica'!K67*Carreiras!K68+'Equipe Pedagógica'!K76*Carreiras!K77+'Equipe Pedagógica'!K85*Carreiras!K86+'Equipe Pedagógica'!K94*Carreiras!K95</f>
        <v>0</v>
      </c>
      <c r="L104" s="69">
        <f>L13*Carreiras!L14+'Equipe Pedagógica'!L22*Carreiras!L23+'Equipe Pedagógica'!L31*Carreiras!L32+'Equipe Pedagógica'!L40*Carreiras!L41+'Equipe Pedagógica'!L49*Carreiras!L50+'Equipe Pedagógica'!L58*Carreiras!L59+'Equipe Pedagógica'!L67*Carreiras!L68+'Equipe Pedagógica'!L76*Carreiras!L77+'Equipe Pedagógica'!L85*Carreiras!L86+'Equipe Pedagógica'!L94*Carreiras!L95</f>
        <v>0</v>
      </c>
      <c r="M104" s="69">
        <f>M13*Carreiras!M14+'Equipe Pedagógica'!M22*Carreiras!M23+'Equipe Pedagógica'!M31*Carreiras!M32+'Equipe Pedagógica'!M40*Carreiras!M41+'Equipe Pedagógica'!M49*Carreiras!M50+'Equipe Pedagógica'!M58*Carreiras!M59+'Equipe Pedagógica'!M67*Carreiras!M68+'Equipe Pedagógica'!M76*Carreiras!M77+'Equipe Pedagógica'!M85*Carreiras!M86+'Equipe Pedagógica'!M94*Carreiras!M95</f>
        <v>0</v>
      </c>
      <c r="N104" s="69">
        <f>N13*Carreiras!N14+'Equipe Pedagógica'!N22*Carreiras!N23+'Equipe Pedagógica'!N31*Carreiras!N32+'Equipe Pedagógica'!N40*Carreiras!N41+'Equipe Pedagógica'!N49*Carreiras!N50+'Equipe Pedagógica'!N58*Carreiras!N59+'Equipe Pedagógica'!N67*Carreiras!N68+'Equipe Pedagógica'!N76*Carreiras!N77+'Equipe Pedagógica'!N85*Carreiras!N86+'Equipe Pedagógica'!N94*Carreiras!N95</f>
        <v>0</v>
      </c>
      <c r="O104" s="69">
        <f>O13*Carreiras!O14+'Equipe Pedagógica'!O22*Carreiras!O23+'Equipe Pedagógica'!O31*Carreiras!O32+'Equipe Pedagógica'!O40*Carreiras!O41+'Equipe Pedagógica'!O49*Carreiras!O50+'Equipe Pedagógica'!O58*Carreiras!O59+'Equipe Pedagógica'!O67*Carreiras!O68+'Equipe Pedagógica'!O76*Carreiras!O77+'Equipe Pedagógica'!O85*Carreiras!O86+'Equipe Pedagógica'!O94*Carreiras!O95</f>
        <v>0</v>
      </c>
      <c r="P104" s="69">
        <f>P13*Carreiras!P14+'Equipe Pedagógica'!P22*Carreiras!P23+'Equipe Pedagógica'!P31*Carreiras!P32+'Equipe Pedagógica'!P40*Carreiras!P41+'Equipe Pedagógica'!P49*Carreiras!P50+'Equipe Pedagógica'!P58*Carreiras!P59+'Equipe Pedagógica'!P67*Carreiras!P68+'Equipe Pedagógica'!P76*Carreiras!P77+'Equipe Pedagógica'!P85*Carreiras!P86+'Equipe Pedagógica'!P94*Carreiras!P95</f>
        <v>0</v>
      </c>
      <c r="Q104" s="69">
        <f>Q13*Carreiras!Q14+'Equipe Pedagógica'!Q22*Carreiras!Q23+'Equipe Pedagógica'!Q31*Carreiras!Q32+'Equipe Pedagógica'!Q40*Carreiras!Q41+'Equipe Pedagógica'!Q49*Carreiras!Q50+'Equipe Pedagógica'!Q58*Carreiras!Q59+'Equipe Pedagógica'!Q67*Carreiras!Q68+'Equipe Pedagógica'!Q76*Carreiras!Q77+'Equipe Pedagógica'!Q85*Carreiras!Q86+'Equipe Pedagógica'!Q94*Carreiras!Q95</f>
        <v>0</v>
      </c>
      <c r="R104" s="69">
        <f>R13*Carreiras!R14+'Equipe Pedagógica'!R22*Carreiras!R23+'Equipe Pedagógica'!R31*Carreiras!R32+'Equipe Pedagógica'!R40*Carreiras!R41+'Equipe Pedagógica'!R49*Carreiras!R50+'Equipe Pedagógica'!R58*Carreiras!R59+'Equipe Pedagógica'!R67*Carreiras!R68+'Equipe Pedagógica'!R76*Carreiras!R77+'Equipe Pedagógica'!R85*Carreiras!R86+'Equipe Pedagógica'!R94*Carreiras!R95</f>
        <v>0</v>
      </c>
      <c r="S104" s="69">
        <f>S13*Carreiras!S14+'Equipe Pedagógica'!S22*Carreiras!S23+'Equipe Pedagógica'!S31*Carreiras!S32+'Equipe Pedagógica'!S40*Carreiras!S41+'Equipe Pedagógica'!S49*Carreiras!S50+'Equipe Pedagógica'!S58*Carreiras!S59+'Equipe Pedagógica'!S67*Carreiras!S68+'Equipe Pedagógica'!S76*Carreiras!S77+'Equipe Pedagógica'!S85*Carreiras!S86+'Equipe Pedagógica'!S94*Carreiras!S95</f>
        <v>0</v>
      </c>
      <c r="T104" s="69">
        <f>T13*Carreiras!T14+'Equipe Pedagógica'!T22*Carreiras!T23+'Equipe Pedagógica'!T31*Carreiras!T32+'Equipe Pedagógica'!T40*Carreiras!T41+'Equipe Pedagógica'!T49*Carreiras!T50+'Equipe Pedagógica'!T58*Carreiras!T59+'Equipe Pedagógica'!T67*Carreiras!T68+'Equipe Pedagógica'!T76*Carreiras!T77+'Equipe Pedagógica'!T85*Carreiras!T86+'Equipe Pedagógica'!T94*Carreiras!T95</f>
        <v>0</v>
      </c>
      <c r="U104" s="69">
        <f>U13*Carreiras!U14+'Equipe Pedagógica'!U22*Carreiras!U23+'Equipe Pedagógica'!U31*Carreiras!U32+'Equipe Pedagógica'!U40*Carreiras!U41+'Equipe Pedagógica'!U49*Carreiras!U50+'Equipe Pedagógica'!U58*Carreiras!U59+'Equipe Pedagógica'!U67*Carreiras!U68+'Equipe Pedagógica'!U76*Carreiras!U77+'Equipe Pedagógica'!U85*Carreiras!U86+'Equipe Pedagógica'!U94*Carreiras!U95</f>
        <v>0</v>
      </c>
      <c r="V104" s="69">
        <f>V13*Carreiras!V14+'Equipe Pedagógica'!V22*Carreiras!V23+'Equipe Pedagógica'!V31*Carreiras!V32+'Equipe Pedagógica'!V40*Carreiras!V41+'Equipe Pedagógica'!V49*Carreiras!V50+'Equipe Pedagógica'!V58*Carreiras!V59+'Equipe Pedagógica'!V67*Carreiras!V68+'Equipe Pedagógica'!V76*Carreiras!V77+'Equipe Pedagógica'!V85*Carreiras!V86+'Equipe Pedagógica'!V94*Carreiras!V95</f>
        <v>0</v>
      </c>
      <c r="W104" s="69">
        <f>W13*Carreiras!W14+'Equipe Pedagógica'!W22*Carreiras!W23+'Equipe Pedagógica'!W31*Carreiras!W32+'Equipe Pedagógica'!W40*Carreiras!W41+'Equipe Pedagógica'!W49*Carreiras!W50+'Equipe Pedagógica'!W58*Carreiras!W59+'Equipe Pedagógica'!W67*Carreiras!W68+'Equipe Pedagógica'!W76*Carreiras!W77+'Equipe Pedagógica'!W85*Carreiras!W86+'Equipe Pedagógica'!W94*Carreiras!W95</f>
        <v>0</v>
      </c>
      <c r="X104" s="69">
        <f>X13*Carreiras!X14+'Equipe Pedagógica'!X22*Carreiras!X23+'Equipe Pedagógica'!X31*Carreiras!X32+'Equipe Pedagógica'!X40*Carreiras!X41+'Equipe Pedagógica'!X49*Carreiras!X50+'Equipe Pedagógica'!X58*Carreiras!X59+'Equipe Pedagógica'!X67*Carreiras!X68+'Equipe Pedagógica'!X76*Carreiras!X77+'Equipe Pedagógica'!X85*Carreiras!X86+'Equipe Pedagógica'!X94*Carreiras!X95</f>
        <v>0</v>
      </c>
      <c r="Y104" s="69">
        <f>Y13*Carreiras!Y14+'Equipe Pedagógica'!Y22*Carreiras!Y23+'Equipe Pedagógica'!Y31*Carreiras!Y32+'Equipe Pedagógica'!Y40*Carreiras!Y41+'Equipe Pedagógica'!Y49*Carreiras!Y50+'Equipe Pedagógica'!Y58*Carreiras!Y59+'Equipe Pedagógica'!Y67*Carreiras!Y68+'Equipe Pedagógica'!Y76*Carreiras!Y77+'Equipe Pedagógica'!Y85*Carreiras!Y86+'Equipe Pedagógica'!Y94*Carreiras!Y95</f>
        <v>0</v>
      </c>
      <c r="Z104" s="69">
        <f>Z13*Carreiras!Z14+'Equipe Pedagógica'!Z22*Carreiras!Z23+'Equipe Pedagógica'!Z31*Carreiras!Z32+'Equipe Pedagógica'!Z40*Carreiras!Z41+'Equipe Pedagógica'!Z49*Carreiras!Z50+'Equipe Pedagógica'!Z58*Carreiras!Z59+'Equipe Pedagógica'!Z67*Carreiras!Z68+'Equipe Pedagógica'!Z76*Carreiras!Z77+'Equipe Pedagógica'!Z85*Carreiras!Z86+'Equipe Pedagógica'!Z94*Carreiras!Z95</f>
        <v>0</v>
      </c>
      <c r="AA104" s="69">
        <f>AA13*Carreiras!AA14+'Equipe Pedagógica'!AA22*Carreiras!AA23+'Equipe Pedagógica'!AA31*Carreiras!AA32+'Equipe Pedagógica'!AA40*Carreiras!AA41+'Equipe Pedagógica'!AA49*Carreiras!AA50+'Equipe Pedagógica'!AA58*Carreiras!AA59+'Equipe Pedagógica'!AA67*Carreiras!AA68+'Equipe Pedagógica'!AA76*Carreiras!AA77+'Equipe Pedagógica'!AA85*Carreiras!AA86+'Equipe Pedagógica'!AA94*Carreiras!AA95</f>
        <v>0</v>
      </c>
      <c r="AB104" s="69">
        <f>AB13*Carreiras!AB14+'Equipe Pedagógica'!AB22*Carreiras!AB23+'Equipe Pedagógica'!AB31*Carreiras!AB32+'Equipe Pedagógica'!AB40*Carreiras!AB41+'Equipe Pedagógica'!AB49*Carreiras!AB50+'Equipe Pedagógica'!AB58*Carreiras!AB59+'Equipe Pedagógica'!AB67*Carreiras!AB68+'Equipe Pedagógica'!AB76*Carreiras!AB77+'Equipe Pedagógica'!AB85*Carreiras!AB86+'Equipe Pedagógica'!AB94*Carreiras!AB95</f>
        <v>0</v>
      </c>
      <c r="AC104" s="69">
        <f>AC13*Carreiras!AC14+'Equipe Pedagógica'!AC22*Carreiras!AC23+'Equipe Pedagógica'!AC31*Carreiras!AC32+'Equipe Pedagógica'!AC40*Carreiras!AC41+'Equipe Pedagógica'!AC49*Carreiras!AC50+'Equipe Pedagógica'!AC58*Carreiras!AC59+'Equipe Pedagógica'!AC67*Carreiras!AC68+'Equipe Pedagógica'!AC76*Carreiras!AC77+'Equipe Pedagógica'!AC85*Carreiras!AC86+'Equipe Pedagógica'!AC94*Carreiras!AC95</f>
        <v>0</v>
      </c>
      <c r="AD104" s="69">
        <f>AD13*Carreiras!AD14+'Equipe Pedagógica'!AD22*Carreiras!AD23+'Equipe Pedagógica'!AD31*Carreiras!AD32+'Equipe Pedagógica'!AD40*Carreiras!AD41+'Equipe Pedagógica'!AD49*Carreiras!AD50+'Equipe Pedagógica'!AD58*Carreiras!AD59+'Equipe Pedagógica'!AD67*Carreiras!AD68+'Equipe Pedagógica'!AD76*Carreiras!AD77+'Equipe Pedagógica'!AD85*Carreiras!AD86+'Equipe Pedagógica'!AD94*Carreiras!AD95</f>
        <v>0</v>
      </c>
      <c r="AE104" s="69">
        <f>AE13*Carreiras!AE14+'Equipe Pedagógica'!AE22*Carreiras!AE23+'Equipe Pedagógica'!AE31*Carreiras!AE32+'Equipe Pedagógica'!AE40*Carreiras!AE41+'Equipe Pedagógica'!AE49*Carreiras!AE50+'Equipe Pedagógica'!AE58*Carreiras!AE59+'Equipe Pedagógica'!AE67*Carreiras!AE68+'Equipe Pedagógica'!AE76*Carreiras!AE77+'Equipe Pedagógica'!AE85*Carreiras!AE86+'Equipe Pedagógica'!AE94*Carreiras!AE95</f>
        <v>0</v>
      </c>
      <c r="AF104" s="69">
        <f>AF13*Carreiras!AF14+'Equipe Pedagógica'!AF22*Carreiras!AF23+'Equipe Pedagógica'!AF31*Carreiras!AF32+'Equipe Pedagógica'!AF40*Carreiras!AF41+'Equipe Pedagógica'!AF49*Carreiras!AF50+'Equipe Pedagógica'!AF58*Carreiras!AF59+'Equipe Pedagógica'!AF67*Carreiras!AF68+'Equipe Pedagógica'!AF76*Carreiras!AF77+'Equipe Pedagógica'!AF85*Carreiras!AF86+'Equipe Pedagógica'!AF94*Carreiras!AF95</f>
        <v>0</v>
      </c>
      <c r="AG104" s="69">
        <f>AG13*Carreiras!AG14+'Equipe Pedagógica'!AG22*Carreiras!AG23+'Equipe Pedagógica'!AG31*Carreiras!AG32+'Equipe Pedagógica'!AG40*Carreiras!AG41+'Equipe Pedagógica'!AG49*Carreiras!AG50+'Equipe Pedagógica'!AG58*Carreiras!AG59+'Equipe Pedagógica'!AG67*Carreiras!AG68+'Equipe Pedagógica'!AG76*Carreiras!AG77+'Equipe Pedagógica'!AG85*Carreiras!AG86+'Equipe Pedagógica'!AG94*Carreiras!AG95</f>
        <v>0</v>
      </c>
      <c r="AH104" s="69">
        <f>AH13*Carreiras!AH14+'Equipe Pedagógica'!AH22*Carreiras!AH23+'Equipe Pedagógica'!AH31*Carreiras!AH32+'Equipe Pedagógica'!AH40*Carreiras!AH41+'Equipe Pedagógica'!AH49*Carreiras!AH50+'Equipe Pedagógica'!AH58*Carreiras!AH59+'Equipe Pedagógica'!AH67*Carreiras!AH68+'Equipe Pedagógica'!AH76*Carreiras!AH77+'Equipe Pedagógica'!AH85*Carreiras!AH86+'Equipe Pedagógica'!AH94*Carreiras!AH95</f>
        <v>0</v>
      </c>
      <c r="AI104" s="69">
        <f>AI13*Carreiras!AI14+'Equipe Pedagógica'!AI22*Carreiras!AI23+'Equipe Pedagógica'!AI31*Carreiras!AI32+'Equipe Pedagógica'!AI40*Carreiras!AI41+'Equipe Pedagógica'!AI49*Carreiras!AI50+'Equipe Pedagógica'!AI58*Carreiras!AI59+'Equipe Pedagógica'!AI67*Carreiras!AI68+'Equipe Pedagógica'!AI76*Carreiras!AI77+'Equipe Pedagógica'!AI85*Carreiras!AI86+'Equipe Pedagógica'!AI94*Carreiras!AI95</f>
        <v>0</v>
      </c>
      <c r="AJ104" s="69">
        <f>AJ13*Carreiras!AJ14+'Equipe Pedagógica'!AJ22*Carreiras!AJ23+'Equipe Pedagógica'!AJ31*Carreiras!AJ32+'Equipe Pedagógica'!AJ40*Carreiras!AJ41+'Equipe Pedagógica'!AJ49*Carreiras!AJ50+'Equipe Pedagógica'!AJ58*Carreiras!AJ59+'Equipe Pedagógica'!AJ67*Carreiras!AJ68+'Equipe Pedagógica'!AJ76*Carreiras!AJ77+'Equipe Pedagógica'!AJ85*Carreiras!AJ86+'Equipe Pedagógica'!AJ94*Carreiras!AJ95</f>
        <v>0</v>
      </c>
      <c r="AK104" s="69">
        <f>AK13*Carreiras!AK14+'Equipe Pedagógica'!AK22*Carreiras!AK23+'Equipe Pedagógica'!AK31*Carreiras!AK32+'Equipe Pedagógica'!AK40*Carreiras!AK41+'Equipe Pedagógica'!AK49*Carreiras!AK50+'Equipe Pedagógica'!AK58*Carreiras!AK59+'Equipe Pedagógica'!AK67*Carreiras!AK68+'Equipe Pedagógica'!AK76*Carreiras!AK77+'Equipe Pedagógica'!AK85*Carreiras!AK86+'Equipe Pedagógica'!AK94*Carreiras!AK95</f>
        <v>0</v>
      </c>
      <c r="AL104" s="69">
        <f>AL13*Carreiras!AL14+'Equipe Pedagógica'!AL22*Carreiras!AL23+'Equipe Pedagógica'!AL31*Carreiras!AL32+'Equipe Pedagógica'!AL40*Carreiras!AL41+'Equipe Pedagógica'!AL49*Carreiras!AL50+'Equipe Pedagógica'!AL58*Carreiras!AL59+'Equipe Pedagógica'!AL67*Carreiras!AL68+'Equipe Pedagógica'!AL76*Carreiras!AL77+'Equipe Pedagógica'!AL85*Carreiras!AL86+'Equipe Pedagógica'!AL94*Carreiras!AL95</f>
        <v>0</v>
      </c>
      <c r="AM104" s="69">
        <f>AM13*Carreiras!AM14+'Equipe Pedagógica'!AM22*Carreiras!AM23+'Equipe Pedagógica'!AM31*Carreiras!AM32+'Equipe Pedagógica'!AM40*Carreiras!AM41+'Equipe Pedagógica'!AM49*Carreiras!AM50+'Equipe Pedagógica'!AM58*Carreiras!AM59+'Equipe Pedagógica'!AM67*Carreiras!AM68+'Equipe Pedagógica'!AM76*Carreiras!AM77+'Equipe Pedagógica'!AM85*Carreiras!AM86+'Equipe Pedagógica'!AM94*Carreiras!AM95</f>
        <v>0</v>
      </c>
      <c r="AN104" s="69">
        <f>AN13*Carreiras!AN14+'Equipe Pedagógica'!AN22*Carreiras!AN23+'Equipe Pedagógica'!AN31*Carreiras!AN32+'Equipe Pedagógica'!AN40*Carreiras!AN41+'Equipe Pedagógica'!AN49*Carreiras!AN50+'Equipe Pedagógica'!AN58*Carreiras!AN59+'Equipe Pedagógica'!AN67*Carreiras!AN68+'Equipe Pedagógica'!AN76*Carreiras!AN77+'Equipe Pedagógica'!AN85*Carreiras!AN86+'Equipe Pedagógica'!AN94*Carreiras!AN95</f>
        <v>0</v>
      </c>
      <c r="AO104" s="69">
        <f>AO13*Carreiras!AO14+'Equipe Pedagógica'!AO22*Carreiras!AO23+'Equipe Pedagógica'!AO31*Carreiras!AO32+'Equipe Pedagógica'!AO40*Carreiras!AO41+'Equipe Pedagógica'!AO49*Carreiras!AO50+'Equipe Pedagógica'!AO58*Carreiras!AO59+'Equipe Pedagógica'!AO67*Carreiras!AO68+'Equipe Pedagógica'!AO76*Carreiras!AO77+'Equipe Pedagógica'!AO85*Carreiras!AO86+'Equipe Pedagógica'!AO94*Carreiras!AO95</f>
        <v>0</v>
      </c>
      <c r="AP104" s="69">
        <f>AP13*Carreiras!AP14+'Equipe Pedagógica'!AP22*Carreiras!AP23+'Equipe Pedagógica'!AP31*Carreiras!AP32+'Equipe Pedagógica'!AP40*Carreiras!AP41+'Equipe Pedagógica'!AP49*Carreiras!AP50+'Equipe Pedagógica'!AP58*Carreiras!AP59+'Equipe Pedagógica'!AP67*Carreiras!AP68+'Equipe Pedagógica'!AP76*Carreiras!AP77+'Equipe Pedagógica'!AP85*Carreiras!AP86+'Equipe Pedagógica'!AP94*Carreiras!AP95</f>
        <v>0</v>
      </c>
    </row>
    <row r="105" spans="2:42" x14ac:dyDescent="0.25">
      <c r="X105" s="56"/>
      <c r="Y105" s="2"/>
    </row>
    <row r="106" spans="2:42" ht="32.25" customHeight="1" x14ac:dyDescent="0.25">
      <c r="B106" s="175" t="s">
        <v>72</v>
      </c>
      <c r="C106" s="175"/>
      <c r="D106" s="131" t="s">
        <v>28</v>
      </c>
      <c r="E106" s="131"/>
      <c r="F106" s="131" t="s">
        <v>67</v>
      </c>
      <c r="G106" s="131"/>
      <c r="X106" s="56"/>
      <c r="Y106" s="2"/>
    </row>
    <row r="107" spans="2:42" x14ac:dyDescent="0.25">
      <c r="B107" s="154">
        <f>SUM(K5,K14,K23,K32,K41,K50,K59,K68,K77,K86)</f>
        <v>0</v>
      </c>
      <c r="C107" s="155"/>
      <c r="D107" s="146">
        <f>SUM(C97:AP104)</f>
        <v>0</v>
      </c>
      <c r="E107" s="147"/>
      <c r="F107" s="148">
        <f>D107*(12+1+ferias_fd/1)*(prev_efet/1+1)</f>
        <v>0</v>
      </c>
      <c r="G107" s="149"/>
      <c r="X107" s="56"/>
      <c r="Y107" s="2"/>
    </row>
    <row r="108" spans="2:42" x14ac:dyDescent="0.25">
      <c r="X108" s="56"/>
      <c r="Y108" s="2"/>
    </row>
    <row r="109" spans="2:42" x14ac:dyDescent="0.25">
      <c r="X109" s="6"/>
      <c r="Y109" s="2"/>
    </row>
    <row r="110" spans="2:42" x14ac:dyDescent="0.25">
      <c r="X110" s="2"/>
      <c r="Y110" s="2"/>
    </row>
    <row r="115" spans="2:2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25">
      <c r="B116" s="2"/>
      <c r="C116" s="2"/>
      <c r="D116" s="15"/>
      <c r="E116" s="15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8.75" x14ac:dyDescent="0.3">
      <c r="B117" s="5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60"/>
    </row>
    <row r="118" spans="2:23" ht="18.75" x14ac:dyDescent="0.25">
      <c r="B118" s="5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0"/>
    </row>
    <row r="119" spans="2:2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25">
      <c r="B125" s="3"/>
      <c r="C125" s="2"/>
      <c r="D125" s="6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2:2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sheetProtection algorithmName="SHA-512" hashValue="3D16NADDtX0CRCMvTQDFdJr2VzqA/DBPEf4KtSnVNqa+ifmoVLaS3d3sq33xYWwzQvlm0aivVU7QIbwTM15y9A==" saltValue="PomaAykZ1X1qkX9rz/NdAw==" spinCount="100000" sheet="1" formatColumns="0" formatRows="0"/>
  <protectedRanges>
    <protectedRange sqref="C87:K94 C78:K85 C69:K76 C60:K67 C51:K58" name="eqp_ped_2"/>
    <protectedRange sqref="C6:K13 C15:K22 C24:K31 C33:K40 C42:K49" name="eqp_ped_1"/>
    <protectedRange sqref="L51:AP58 L60:AP67 L69:AP76 L78:AP85 L87:AP94" name="profissionais_2"/>
    <protectedRange sqref="L6:AP13 L15:AP22 L24:AP31 L33:AP40 L42:AP49" name="profissionais_1"/>
  </protectedRanges>
  <mergeCells count="31"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  <mergeCell ref="B2:V2"/>
    <mergeCell ref="B3:B4"/>
    <mergeCell ref="C3:V3"/>
    <mergeCell ref="C5:G5"/>
    <mergeCell ref="C14:G14"/>
    <mergeCell ref="L5:AP5"/>
    <mergeCell ref="L14:AP14"/>
    <mergeCell ref="L68:AP68"/>
    <mergeCell ref="C68:G68"/>
    <mergeCell ref="C41:G41"/>
    <mergeCell ref="C50:G50"/>
    <mergeCell ref="C59:G59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C6" sqref="C6:H11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42" x14ac:dyDescent="0.25">
      <c r="A2" s="2"/>
      <c r="B2" s="156" t="s">
        <v>104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X2" s="2"/>
    </row>
    <row r="3" spans="1:42" ht="15" customHeight="1" x14ac:dyDescent="0.3">
      <c r="A3" s="2"/>
      <c r="B3" s="134" t="s">
        <v>0</v>
      </c>
      <c r="C3" s="122" t="s">
        <v>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25"/>
    </row>
    <row r="4" spans="1:42" ht="15" customHeight="1" x14ac:dyDescent="0.25">
      <c r="A4" s="2"/>
      <c r="B4" s="135"/>
      <c r="C4" s="91" t="str">
        <f>IF(qtd_classes&gt;0,"A","")</f>
        <v/>
      </c>
      <c r="D4" s="91" t="str">
        <f>IF(qtd_classes&gt;1,"B","")</f>
        <v/>
      </c>
      <c r="E4" s="91" t="str">
        <f>IF(qtd_classes&gt;2,"C","")</f>
        <v/>
      </c>
      <c r="F4" s="91" t="str">
        <f>IF(qtd_classes&gt;3,"D","")</f>
        <v/>
      </c>
      <c r="G4" s="91" t="str">
        <f>IF(qtd_classes&gt;4,"E","")</f>
        <v/>
      </c>
      <c r="H4" s="91" t="str">
        <f>IF(qtd_classes&gt;5,"F","")</f>
        <v/>
      </c>
      <c r="I4" s="91" t="str">
        <f>IF(qtd_classes&gt;6,"G","")</f>
        <v/>
      </c>
      <c r="J4" s="91" t="str">
        <f>IF(qtd_classes&gt;7,"H","")</f>
        <v/>
      </c>
      <c r="K4" s="91" t="str">
        <f>IF(qtd_classes&gt;8,"I","")</f>
        <v/>
      </c>
      <c r="L4" s="110" t="str">
        <f>IF(qtd_classes&gt;9,"J","")</f>
        <v/>
      </c>
      <c r="M4" s="110" t="str">
        <f>IF(qtd_classes&gt;10,"K","")</f>
        <v/>
      </c>
      <c r="N4" s="110" t="str">
        <f>IF(qtd_classes&gt;11,"L","")</f>
        <v/>
      </c>
      <c r="O4" s="110" t="str">
        <f>IF(qtd_classes&gt;12,"M","")</f>
        <v/>
      </c>
      <c r="P4" s="110" t="str">
        <f>IF(qtd_classes&gt;13,"N","")</f>
        <v/>
      </c>
      <c r="Q4" s="110" t="str">
        <f>IF(qtd_classes&gt;14,"O","")</f>
        <v/>
      </c>
      <c r="R4" s="110" t="str">
        <f>IF(qtd_classes&gt;15,"P","")</f>
        <v/>
      </c>
      <c r="S4" s="110" t="str">
        <f>IF(qtd_classes&gt;16,"Q","")</f>
        <v/>
      </c>
      <c r="T4" s="110" t="str">
        <f>IF(qtd_classes&gt;17,"R","")</f>
        <v/>
      </c>
      <c r="U4" s="110" t="str">
        <f>IF(qtd_classes&gt;18,"S","")</f>
        <v/>
      </c>
      <c r="V4" s="110" t="str">
        <f>IF(qtd_classes&gt;19,"T","")</f>
        <v/>
      </c>
      <c r="W4" s="85" t="str">
        <f>IF(qtd_classes&gt;20,"U","")</f>
        <v/>
      </c>
      <c r="X4" s="85" t="str">
        <f>IF(qtd_classes&gt;21,"V","")</f>
        <v/>
      </c>
      <c r="Y4" s="85" t="str">
        <f>IF(qtd_classes&gt;22,"W","")</f>
        <v/>
      </c>
      <c r="Z4" s="85" t="str">
        <f>IF(qtd_classes&gt;23,"X","")</f>
        <v/>
      </c>
      <c r="AA4" s="85" t="str">
        <f>IF(qtd_classes&gt;24,"Y","")</f>
        <v/>
      </c>
      <c r="AB4" s="85" t="str">
        <f>IF(qtd_classes&gt;25,"Z","")</f>
        <v/>
      </c>
      <c r="AC4" s="85" t="str">
        <f>IF(qtd_classes&gt;26,"AA","")</f>
        <v/>
      </c>
      <c r="AD4" s="85" t="str">
        <f>IF(qtd_classes&gt;27,"AB","")</f>
        <v/>
      </c>
      <c r="AE4" s="85" t="str">
        <f>IF(qtd_classes&gt;28,"AC","")</f>
        <v/>
      </c>
      <c r="AF4" s="85" t="str">
        <f>IF(qtd_classes&gt;29,"AD","")</f>
        <v/>
      </c>
      <c r="AG4" s="85" t="s">
        <v>109</v>
      </c>
      <c r="AH4" s="85" t="s">
        <v>110</v>
      </c>
      <c r="AI4" s="85" t="s">
        <v>111</v>
      </c>
      <c r="AJ4" s="85" t="s">
        <v>112</v>
      </c>
      <c r="AK4" s="85" t="s">
        <v>113</v>
      </c>
      <c r="AL4" s="85" t="s">
        <v>114</v>
      </c>
      <c r="AM4" s="85" t="s">
        <v>115</v>
      </c>
      <c r="AN4" s="85" t="s">
        <v>116</v>
      </c>
      <c r="AO4" s="85" t="s">
        <v>117</v>
      </c>
      <c r="AP4" s="85" t="s">
        <v>118</v>
      </c>
    </row>
    <row r="5" spans="1:42" ht="15" customHeight="1" x14ac:dyDescent="0.25">
      <c r="A5" s="2"/>
      <c r="B5" s="90"/>
      <c r="C5" s="140" t="s">
        <v>3</v>
      </c>
      <c r="D5" s="140"/>
      <c r="E5" s="140"/>
      <c r="F5" s="140"/>
      <c r="G5" s="140"/>
      <c r="H5" s="93">
        <f>ch_1</f>
        <v>0</v>
      </c>
      <c r="I5" s="95"/>
      <c r="J5" s="96" t="s">
        <v>98</v>
      </c>
      <c r="K5" s="97">
        <f>SUM(C6:AF13)</f>
        <v>0</v>
      </c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 x14ac:dyDescent="0.25">
      <c r="A6" s="2"/>
      <c r="B6" s="91" t="str">
        <f>IF(qtd_niveis&gt;0,"I","")</f>
        <v/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x14ac:dyDescent="0.25">
      <c r="A7" s="2"/>
      <c r="B7" s="91" t="str">
        <f>IF(qtd_niveis&gt;1,"II","")</f>
        <v/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x14ac:dyDescent="0.25">
      <c r="A8" s="2"/>
      <c r="B8" s="91" t="str">
        <f>IF(qtd_niveis&gt;2,"III","")</f>
        <v/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x14ac:dyDescent="0.25">
      <c r="A9" s="2"/>
      <c r="B9" s="91" t="str">
        <f>IF(qtd_niveis&gt;3,"IV","")</f>
        <v/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x14ac:dyDescent="0.25">
      <c r="A10" s="2"/>
      <c r="B10" s="91" t="str">
        <f>IF(qtd_niveis&gt;4,"V","")</f>
        <v/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x14ac:dyDescent="0.25">
      <c r="A11" s="2"/>
      <c r="B11" s="91" t="str">
        <f>IF(qtd_niveis&gt;5,"VI","")</f>
        <v/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x14ac:dyDescent="0.25">
      <c r="A12" s="2"/>
      <c r="B12" s="91" t="str">
        <f>IF(qtd_niveis&gt;6,"VII","")</f>
        <v/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x14ac:dyDescent="0.25">
      <c r="A13" s="2"/>
      <c r="B13" s="91" t="str">
        <f>IF(qtd_niveis&gt;7,"VIII","")</f>
        <v/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x14ac:dyDescent="0.25">
      <c r="A14" s="2"/>
      <c r="B14" s="91"/>
      <c r="C14" s="140" t="s">
        <v>2</v>
      </c>
      <c r="D14" s="140"/>
      <c r="E14" s="140"/>
      <c r="F14" s="140"/>
      <c r="G14" s="140"/>
      <c r="H14" s="93">
        <f>ch_2</f>
        <v>0</v>
      </c>
      <c r="I14" s="95"/>
      <c r="J14" s="96" t="s">
        <v>98</v>
      </c>
      <c r="K14" s="97">
        <f>SUM(C15:AF22)</f>
        <v>0</v>
      </c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5" customHeight="1" x14ac:dyDescent="0.25">
      <c r="A15" s="2"/>
      <c r="B15" s="91" t="str">
        <f>IF(qtd_niveis&gt;0,"I","")</f>
        <v/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x14ac:dyDescent="0.25">
      <c r="A16" s="2"/>
      <c r="B16" s="91" t="str">
        <f>IF(qtd_niveis&gt;1,"II","")</f>
        <v/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x14ac:dyDescent="0.25">
      <c r="A17" s="2"/>
      <c r="B17" s="91" t="str">
        <f>IF(qtd_niveis&gt;2,"III","")</f>
        <v/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x14ac:dyDescent="0.25">
      <c r="A18" s="2"/>
      <c r="B18" s="91" t="str">
        <f>IF(qtd_niveis&gt;3,"IV","")</f>
        <v/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x14ac:dyDescent="0.25">
      <c r="A19" s="2"/>
      <c r="B19" s="91" t="str">
        <f>IF(qtd_niveis&gt;4,"V","")</f>
        <v/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x14ac:dyDescent="0.25">
      <c r="A20" s="2"/>
      <c r="B20" s="91" t="str">
        <f>IF(qtd_niveis&gt;5,"VI","")</f>
        <v/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x14ac:dyDescent="0.25">
      <c r="A21" s="2"/>
      <c r="B21" s="91" t="str">
        <f>IF(qtd_niveis&gt;6,"VII","")</f>
        <v/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x14ac:dyDescent="0.25">
      <c r="A22" s="2"/>
      <c r="B22" s="91" t="str">
        <f>IF(qtd_niveis&gt;7,"VIII","")</f>
        <v/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2"/>
      <c r="B23" s="91"/>
      <c r="C23" s="141" t="s">
        <v>4</v>
      </c>
      <c r="D23" s="141"/>
      <c r="E23" s="141"/>
      <c r="F23" s="141"/>
      <c r="G23" s="141"/>
      <c r="H23" s="100">
        <f>ch_3</f>
        <v>0</v>
      </c>
      <c r="I23" s="101"/>
      <c r="J23" s="96" t="s">
        <v>98</v>
      </c>
      <c r="K23" s="97">
        <f>SUM(C24:AF31)</f>
        <v>0</v>
      </c>
      <c r="L23" s="159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</row>
    <row r="24" spans="1:42" x14ac:dyDescent="0.25">
      <c r="A24" s="2"/>
      <c r="B24" s="91" t="str">
        <f>IF(qtd_niveis&gt;0,"I","")</f>
        <v/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x14ac:dyDescent="0.25">
      <c r="A25" s="2"/>
      <c r="B25" s="91" t="str">
        <f>IF(qtd_niveis&gt;1,"II","")</f>
        <v/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5" customHeight="1" x14ac:dyDescent="0.25">
      <c r="A26" s="2"/>
      <c r="B26" s="91" t="str">
        <f>IF(qtd_niveis&gt;2,"III","")</f>
        <v/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x14ac:dyDescent="0.25">
      <c r="A27" s="2"/>
      <c r="B27" s="91" t="str">
        <f>IF(qtd_niveis&gt;3,"IV","")</f>
        <v/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x14ac:dyDescent="0.25">
      <c r="A28" s="2"/>
      <c r="B28" s="91" t="str">
        <f>IF(qtd_niveis&gt;4,"V","")</f>
        <v/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2" x14ac:dyDescent="0.25">
      <c r="A29" s="2"/>
      <c r="B29" s="91" t="str">
        <f>IF(qtd_niveis&gt;5,"VI","")</f>
        <v/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x14ac:dyDescent="0.25">
      <c r="A30" s="2"/>
      <c r="B30" s="91" t="str">
        <f>IF(qtd_niveis&gt;6,"VII","")</f>
        <v/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</row>
    <row r="31" spans="1:42" x14ac:dyDescent="0.25">
      <c r="A31" s="2"/>
      <c r="B31" s="91" t="str">
        <f>IF(qtd_niveis&gt;7,"VIII","")</f>
        <v/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1:42" x14ac:dyDescent="0.25">
      <c r="A32" s="2"/>
      <c r="B32" s="91"/>
      <c r="C32" s="140" t="s">
        <v>52</v>
      </c>
      <c r="D32" s="140"/>
      <c r="E32" s="140"/>
      <c r="F32" s="140"/>
      <c r="G32" s="140"/>
      <c r="H32" s="93">
        <f>ch_4</f>
        <v>0</v>
      </c>
      <c r="I32" s="95"/>
      <c r="J32" s="96" t="s">
        <v>98</v>
      </c>
      <c r="K32" s="97">
        <f>SUM(C33:AF40)</f>
        <v>0</v>
      </c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x14ac:dyDescent="0.25">
      <c r="A33" s="2"/>
      <c r="B33" s="91" t="str">
        <f>IF(qtd_niveis&gt;0,"I","")</f>
        <v/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</row>
    <row r="34" spans="1:42" x14ac:dyDescent="0.25">
      <c r="A34" s="2"/>
      <c r="B34" s="91" t="str">
        <f>IF(qtd_niveis&gt;1,"II","")</f>
        <v/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</row>
    <row r="35" spans="1:42" x14ac:dyDescent="0.25">
      <c r="A35" s="2"/>
      <c r="B35" s="91" t="str">
        <f>IF(qtd_niveis&gt;2,"III","")</f>
        <v/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x14ac:dyDescent="0.25">
      <c r="A36" s="2"/>
      <c r="B36" s="91" t="str">
        <f>IF(qtd_niveis&gt;3,"IV","")</f>
        <v/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ht="15" customHeight="1" x14ac:dyDescent="0.25">
      <c r="A37" s="2"/>
      <c r="B37" s="91" t="str">
        <f>IF(qtd_niveis&gt;4,"V","")</f>
        <v/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x14ac:dyDescent="0.25">
      <c r="A38" s="2"/>
      <c r="B38" s="91" t="str">
        <f>IF(qtd_niveis&gt;5,"VI","")</f>
        <v/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2"/>
      <c r="B39" s="91" t="str">
        <f>IF(qtd_niveis&gt;6,"VII","")</f>
        <v/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x14ac:dyDescent="0.25">
      <c r="A40" s="2"/>
      <c r="B40" s="91" t="str">
        <f>IF(qtd_niveis&gt;7,"VIII","")</f>
        <v/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x14ac:dyDescent="0.25">
      <c r="A41" s="2"/>
      <c r="B41" s="91"/>
      <c r="C41" s="140" t="s">
        <v>53</v>
      </c>
      <c r="D41" s="140"/>
      <c r="E41" s="140"/>
      <c r="F41" s="140"/>
      <c r="G41" s="140"/>
      <c r="H41" s="93">
        <f>ch_5</f>
        <v>0</v>
      </c>
      <c r="I41" s="95"/>
      <c r="J41" s="96" t="s">
        <v>98</v>
      </c>
      <c r="K41" s="97">
        <f>SUM(C42:AF49)</f>
        <v>0</v>
      </c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x14ac:dyDescent="0.25">
      <c r="A42" s="2"/>
      <c r="B42" s="91" t="str">
        <f>IF(qtd_niveis&gt;0,"I","")</f>
        <v/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x14ac:dyDescent="0.25">
      <c r="A43" s="2"/>
      <c r="B43" s="91" t="str">
        <f>IF(qtd_niveis&gt;1,"II","")</f>
        <v/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x14ac:dyDescent="0.25">
      <c r="A44" s="2"/>
      <c r="B44" s="91" t="str">
        <f>IF(qtd_niveis&gt;2,"III","")</f>
        <v/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</row>
    <row r="45" spans="1:42" x14ac:dyDescent="0.25">
      <c r="A45" s="2"/>
      <c r="B45" s="91" t="str">
        <f>IF(qtd_niveis&gt;3,"IV","")</f>
        <v/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2"/>
      <c r="B46" s="91" t="str">
        <f>IF(qtd_niveis&gt;4,"V","")</f>
        <v/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1:42" x14ac:dyDescent="0.25">
      <c r="A47" s="2"/>
      <c r="B47" s="91" t="str">
        <f>IF(qtd_niveis&gt;5,"VI","")</f>
        <v/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spans="1:42" ht="15" customHeight="1" x14ac:dyDescent="0.25">
      <c r="A48" s="2"/>
      <c r="B48" s="91" t="str">
        <f>IF(qtd_niveis&gt;6,"VII","")</f>
        <v/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</row>
    <row r="49" spans="1:42" x14ac:dyDescent="0.25">
      <c r="A49" s="2"/>
      <c r="B49" s="91" t="str">
        <f>IF(qtd_niveis&gt;7,"VIII","")</f>
        <v/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x14ac:dyDescent="0.25">
      <c r="A50" s="2"/>
      <c r="B50" s="91"/>
      <c r="C50" s="140" t="s">
        <v>54</v>
      </c>
      <c r="D50" s="140"/>
      <c r="E50" s="140"/>
      <c r="F50" s="140"/>
      <c r="G50" s="140"/>
      <c r="H50" s="93">
        <f>ch_6</f>
        <v>0</v>
      </c>
      <c r="I50" s="95"/>
      <c r="J50" s="96" t="s">
        <v>98</v>
      </c>
      <c r="K50" s="97">
        <f>SUM(C51:AF58)</f>
        <v>0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x14ac:dyDescent="0.25">
      <c r="A51" s="2"/>
      <c r="B51" s="91" t="str">
        <f>IF(qtd_niveis&gt;0,"I","")</f>
        <v/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42" x14ac:dyDescent="0.25">
      <c r="A52" s="2"/>
      <c r="B52" s="91" t="str">
        <f>IF(qtd_niveis&gt;1,"II","")</f>
        <v/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x14ac:dyDescent="0.25">
      <c r="A53" s="2"/>
      <c r="B53" s="91" t="str">
        <f>IF(qtd_niveis&gt;2,"III","")</f>
        <v/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42" x14ac:dyDescent="0.25">
      <c r="A54" s="2"/>
      <c r="B54" s="91" t="str">
        <f>IF(qtd_niveis&gt;3,"IV","")</f>
        <v/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</row>
    <row r="55" spans="1:42" x14ac:dyDescent="0.25">
      <c r="A55" s="2"/>
      <c r="B55" s="91" t="str">
        <f>IF(qtd_niveis&gt;4,"V","")</f>
        <v/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spans="1:42" x14ac:dyDescent="0.25">
      <c r="A56" s="2"/>
      <c r="B56" s="91" t="str">
        <f>IF(qtd_niveis&gt;5,"VI","")</f>
        <v/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x14ac:dyDescent="0.25">
      <c r="A57" s="2"/>
      <c r="B57" s="91" t="str">
        <f>IF(qtd_niveis&gt;6,"VII","")</f>
        <v/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42" x14ac:dyDescent="0.25">
      <c r="A58" s="2"/>
      <c r="B58" s="91" t="str">
        <f>IF(qtd_niveis&gt;7,"VIII","")</f>
        <v/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15" customHeight="1" x14ac:dyDescent="0.25">
      <c r="A59" s="2"/>
      <c r="B59" s="91"/>
      <c r="C59" s="140" t="s">
        <v>55</v>
      </c>
      <c r="D59" s="140"/>
      <c r="E59" s="140"/>
      <c r="F59" s="140"/>
      <c r="G59" s="140"/>
      <c r="H59" s="93">
        <f>ch_7</f>
        <v>0</v>
      </c>
      <c r="I59" s="95"/>
      <c r="J59" s="96" t="s">
        <v>98</v>
      </c>
      <c r="K59" s="97">
        <f>SUM(C60:AF67)</f>
        <v>0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x14ac:dyDescent="0.25">
      <c r="A60" s="2"/>
      <c r="B60" s="91" t="str">
        <f>IF(qtd_niveis&gt;0,"I","")</f>
        <v/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</row>
    <row r="61" spans="1:42" x14ac:dyDescent="0.25">
      <c r="A61" s="2"/>
      <c r="B61" s="91" t="str">
        <f>IF(qtd_niveis&gt;1,"II","")</f>
        <v/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</row>
    <row r="62" spans="1:42" x14ac:dyDescent="0.25">
      <c r="A62" s="2"/>
      <c r="B62" s="91" t="str">
        <f>IF(qtd_niveis&gt;2,"III","")</f>
        <v/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pans="1:42" x14ac:dyDescent="0.25">
      <c r="A63" s="2"/>
      <c r="B63" s="91" t="str">
        <f>IF(qtd_niveis&gt;3,"IV","")</f>
        <v/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1:42" x14ac:dyDescent="0.25">
      <c r="A64" s="2"/>
      <c r="B64" s="91" t="str">
        <f>IF(qtd_niveis&gt;4,"V","")</f>
        <v/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</row>
    <row r="65" spans="1:42" x14ac:dyDescent="0.25">
      <c r="A65" s="2"/>
      <c r="B65" s="91" t="str">
        <f>IF(qtd_niveis&gt;5,"VI","")</f>
        <v/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1:42" x14ac:dyDescent="0.25">
      <c r="A66" s="2"/>
      <c r="B66" s="91" t="str">
        <f>IF(qtd_niveis&gt;6,"VII","")</f>
        <v/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</row>
    <row r="67" spans="1:42" x14ac:dyDescent="0.25">
      <c r="A67" s="2"/>
      <c r="B67" s="91" t="str">
        <f>IF(qtd_niveis&gt;7,"VIII","")</f>
        <v/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1:42" x14ac:dyDescent="0.25">
      <c r="A68" s="2"/>
      <c r="B68" s="91"/>
      <c r="C68" s="140" t="s">
        <v>56</v>
      </c>
      <c r="D68" s="140"/>
      <c r="E68" s="140"/>
      <c r="F68" s="140"/>
      <c r="G68" s="140"/>
      <c r="H68" s="93">
        <f>ch_8</f>
        <v>0</v>
      </c>
      <c r="I68" s="95"/>
      <c r="J68" s="96" t="s">
        <v>98</v>
      </c>
      <c r="K68" s="97">
        <f>SUM(C69:AF76)</f>
        <v>0</v>
      </c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x14ac:dyDescent="0.25">
      <c r="A69" s="2"/>
      <c r="B69" s="91" t="str">
        <f>IF(qtd_niveis&gt;0,"I","")</f>
        <v/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</row>
    <row r="70" spans="1:42" ht="15" customHeight="1" x14ac:dyDescent="0.25">
      <c r="A70" s="2"/>
      <c r="B70" s="91" t="str">
        <f>IF(qtd_niveis&gt;1,"II","")</f>
        <v/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1:42" x14ac:dyDescent="0.25">
      <c r="A71" s="2"/>
      <c r="B71" s="91" t="str">
        <f>IF(qtd_niveis&gt;2,"III","")</f>
        <v/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</row>
    <row r="72" spans="1:42" x14ac:dyDescent="0.25">
      <c r="A72" s="2"/>
      <c r="B72" s="91" t="str">
        <f>IF(qtd_niveis&gt;3,"IV","")</f>
        <v/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1:42" x14ac:dyDescent="0.25">
      <c r="A73" s="2"/>
      <c r="B73" s="91" t="str">
        <f>IF(qtd_niveis&gt;4,"V","")</f>
        <v/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</row>
    <row r="74" spans="1:42" x14ac:dyDescent="0.25">
      <c r="A74" s="2"/>
      <c r="B74" s="91" t="str">
        <f>IF(qtd_niveis&gt;5,"VI","")</f>
        <v/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x14ac:dyDescent="0.25">
      <c r="A75" s="2"/>
      <c r="B75" s="91" t="str">
        <f>IF(qtd_niveis&gt;6,"VII","")</f>
        <v/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</row>
    <row r="76" spans="1:42" x14ac:dyDescent="0.25">
      <c r="A76" s="2"/>
      <c r="B76" s="91" t="str">
        <f>IF(qtd_niveis&gt;7,"VIII","")</f>
        <v/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</row>
    <row r="77" spans="1:42" x14ac:dyDescent="0.25">
      <c r="A77" s="2"/>
      <c r="B77" s="91"/>
      <c r="C77" s="140" t="s">
        <v>58</v>
      </c>
      <c r="D77" s="140"/>
      <c r="E77" s="140"/>
      <c r="F77" s="140"/>
      <c r="G77" s="140"/>
      <c r="H77" s="93">
        <f>ch_9</f>
        <v>0</v>
      </c>
      <c r="I77" s="95"/>
      <c r="J77" s="96" t="s">
        <v>98</v>
      </c>
      <c r="K77" s="97">
        <f>SUM(C78:AF85)</f>
        <v>0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x14ac:dyDescent="0.25">
      <c r="A78" s="2"/>
      <c r="B78" s="91" t="str">
        <f>IF(qtd_niveis&gt;0,"I","")</f>
        <v/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1:42" x14ac:dyDescent="0.25">
      <c r="A79" s="2"/>
      <c r="B79" s="91" t="str">
        <f>IF(qtd_niveis&gt;1,"II","")</f>
        <v/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</row>
    <row r="80" spans="1:42" x14ac:dyDescent="0.25">
      <c r="A80" s="2"/>
      <c r="B80" s="91" t="str">
        <f>IF(qtd_niveis&gt;2,"III","")</f>
        <v/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1:42" ht="15" customHeight="1" x14ac:dyDescent="0.25">
      <c r="A81" s="2"/>
      <c r="B81" s="91" t="str">
        <f>IF(qtd_niveis&gt;3,"IV","")</f>
        <v/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</row>
    <row r="82" spans="1:42" x14ac:dyDescent="0.25">
      <c r="A82" s="2"/>
      <c r="B82" s="91" t="str">
        <f>IF(qtd_niveis&gt;4,"V","")</f>
        <v/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</row>
    <row r="83" spans="1:42" x14ac:dyDescent="0.25">
      <c r="A83" s="2"/>
      <c r="B83" s="91" t="str">
        <f>IF(qtd_niveis&gt;5,"VI","")</f>
        <v/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</row>
    <row r="84" spans="1:42" x14ac:dyDescent="0.25">
      <c r="A84" s="2"/>
      <c r="B84" s="91" t="str">
        <f>IF(qtd_niveis&gt;6,"VII","")</f>
        <v/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</row>
    <row r="85" spans="1:42" x14ac:dyDescent="0.25">
      <c r="A85" s="2"/>
      <c r="B85" s="91" t="str">
        <f>IF(qtd_niveis&gt;7,"VIII","")</f>
        <v/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x14ac:dyDescent="0.25">
      <c r="A86" s="2"/>
      <c r="B86" s="91"/>
      <c r="C86" s="140" t="s">
        <v>57</v>
      </c>
      <c r="D86" s="140"/>
      <c r="E86" s="140"/>
      <c r="F86" s="140"/>
      <c r="G86" s="140"/>
      <c r="H86" s="93">
        <f>ch_10</f>
        <v>0</v>
      </c>
      <c r="I86" s="95"/>
      <c r="J86" s="96" t="s">
        <v>98</v>
      </c>
      <c r="K86" s="97">
        <f>SUM(C87:AF94)</f>
        <v>0</v>
      </c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x14ac:dyDescent="0.25">
      <c r="A87" s="2"/>
      <c r="B87" s="91" t="str">
        <f>IF(qtd_niveis&gt;0,"I","")</f>
        <v/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</row>
    <row r="88" spans="1:42" x14ac:dyDescent="0.25">
      <c r="A88" s="2"/>
      <c r="B88" s="91" t="str">
        <f>IF(qtd_niveis&gt;1,"II","")</f>
        <v/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</row>
    <row r="89" spans="1:42" x14ac:dyDescent="0.25">
      <c r="A89" s="2"/>
      <c r="B89" s="91" t="str">
        <f>IF(qtd_niveis&gt;2,"III","")</f>
        <v/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</row>
    <row r="90" spans="1:42" x14ac:dyDescent="0.25">
      <c r="A90" s="2"/>
      <c r="B90" s="91" t="str">
        <f>IF(qtd_niveis&gt;3,"IV","")</f>
        <v/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</row>
    <row r="91" spans="1:42" x14ac:dyDescent="0.25">
      <c r="A91" s="2"/>
      <c r="B91" s="91" t="str">
        <f>IF(qtd_niveis&gt;4,"V","")</f>
        <v/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</row>
    <row r="92" spans="1:42" ht="15" customHeight="1" x14ac:dyDescent="0.25">
      <c r="A92" s="2"/>
      <c r="B92" s="91" t="str">
        <f>IF(qtd_niveis&gt;5,"VI","")</f>
        <v/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</row>
    <row r="93" spans="1:42" x14ac:dyDescent="0.25">
      <c r="A93" s="2"/>
      <c r="B93" s="91" t="str">
        <f>IF(qtd_niveis&gt;6,"VII","")</f>
        <v/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</row>
    <row r="94" spans="1:42" x14ac:dyDescent="0.25">
      <c r="A94" s="2"/>
      <c r="B94" s="91" t="str">
        <f>IF(qtd_niveis&gt;7,"VIII","")</f>
        <v/>
      </c>
      <c r="C94" s="104"/>
      <c r="D94" s="105"/>
      <c r="E94" s="105"/>
      <c r="F94" s="105"/>
      <c r="G94" s="105"/>
      <c r="H94" s="105"/>
      <c r="I94" s="105"/>
      <c r="J94" s="105"/>
      <c r="K94" s="10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</row>
    <row r="95" spans="1:42" ht="1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42" x14ac:dyDescent="0.25">
      <c r="B96" s="63"/>
      <c r="C96" s="138" t="s">
        <v>68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14"/>
      <c r="AH96" s="114"/>
      <c r="AI96" s="114"/>
      <c r="AJ96" s="114"/>
      <c r="AK96" s="114"/>
      <c r="AL96" s="114"/>
      <c r="AM96" s="114"/>
      <c r="AN96" s="114"/>
      <c r="AO96" s="114"/>
      <c r="AP96" s="115"/>
    </row>
    <row r="97" spans="2:42" x14ac:dyDescent="0.25">
      <c r="B97" s="91" t="str">
        <f>IF(qtd_niveis&gt;0,"I","")</f>
        <v/>
      </c>
      <c r="C97" s="69">
        <f>C6*Carreiras!C7+'Sec. Educação'!C15*Carreiras!C16+'Sec. Educação'!C24*Carreiras!C25+'Sec. Educação'!C33*Carreiras!C34+'Sec. Educação'!C42*Carreiras!C43+'Sec. Educação'!C51*Carreiras!C52+'Sec. Educação'!C60*Carreiras!C61+'Sec. Educação'!C69*Carreiras!C70+'Sec. Educação'!C78*Carreiras!C79+'Sec. Educação'!C87*Carreiras!C88</f>
        <v>0</v>
      </c>
      <c r="D97" s="69">
        <f>D6*Carreiras!D7+'Sec. Educação'!D15*Carreiras!D16+'Sec. Educação'!D24*Carreiras!D25+'Sec. Educação'!D33*Carreiras!D34+'Sec. Educação'!D42*Carreiras!D43+'Sec. Educação'!D51*Carreiras!D52+'Sec. Educação'!D60*Carreiras!D61+'Sec. Educação'!D69*Carreiras!D70+'Sec. Educação'!D78*Carreiras!D79+'Sec. Educação'!D87*Carreiras!D88</f>
        <v>0</v>
      </c>
      <c r="E97" s="69">
        <f>E6*Carreiras!E7+'Sec. Educação'!E15*Carreiras!E16+'Sec. Educação'!E24*Carreiras!E25+'Sec. Educação'!E33*Carreiras!E34+'Sec. Educação'!E42*Carreiras!E43+'Sec. Educação'!E51*Carreiras!E52+'Sec. Educação'!E60*Carreiras!E61+'Sec. Educação'!E69*Carreiras!E70+'Sec. Educação'!E78*Carreiras!E79+'Sec. Educação'!E87*Carreiras!E88</f>
        <v>0</v>
      </c>
      <c r="F97" s="69">
        <f>F6*Carreiras!F7+'Sec. Educação'!F15*Carreiras!F16+'Sec. Educação'!F24*Carreiras!F25+'Sec. Educação'!F33*Carreiras!F34+'Sec. Educação'!F42*Carreiras!F43+'Sec. Educação'!F51*Carreiras!F52+'Sec. Educação'!F60*Carreiras!F61+'Sec. Educação'!F69*Carreiras!F70+'Sec. Educação'!F78*Carreiras!F79+'Sec. Educação'!F87*Carreiras!F88</f>
        <v>0</v>
      </c>
      <c r="G97" s="69">
        <f>G6*Carreiras!G7+'Sec. Educação'!G15*Carreiras!G16+'Sec. Educação'!G24*Carreiras!G25+'Sec. Educação'!G33*Carreiras!G34+'Sec. Educação'!G42*Carreiras!G43+'Sec. Educação'!G51*Carreiras!G52+'Sec. Educação'!G60*Carreiras!G61+'Sec. Educação'!G69*Carreiras!G70+'Sec. Educação'!G78*Carreiras!G79+'Sec. Educação'!G87*Carreiras!G88</f>
        <v>0</v>
      </c>
      <c r="H97" s="69">
        <f>H6*Carreiras!H7+'Sec. Educação'!H15*Carreiras!H16+'Sec. Educação'!H24*Carreiras!H25+'Sec. Educação'!H33*Carreiras!H34+'Sec. Educação'!H42*Carreiras!H43+'Sec. Educação'!H51*Carreiras!H52+'Sec. Educação'!H60*Carreiras!H61+'Sec. Educação'!H69*Carreiras!H70+'Sec. Educação'!H78*Carreiras!H79+'Sec. Educação'!H87*Carreiras!H88</f>
        <v>0</v>
      </c>
      <c r="I97" s="69">
        <f>I6*Carreiras!I7+'Sec. Educação'!I15*Carreiras!I16+'Sec. Educação'!I24*Carreiras!I25+'Sec. Educação'!I33*Carreiras!I34+'Sec. Educação'!I42*Carreiras!I43+'Sec. Educação'!I51*Carreiras!I52+'Sec. Educação'!I60*Carreiras!I61+'Sec. Educação'!I69*Carreiras!I70+'Sec. Educação'!I78*Carreiras!I79+'Sec. Educação'!I87*Carreiras!I88</f>
        <v>0</v>
      </c>
      <c r="J97" s="69">
        <f>J6*Carreiras!J7+'Sec. Educação'!J15*Carreiras!J16+'Sec. Educação'!J24*Carreiras!J25+'Sec. Educação'!J33*Carreiras!J34+'Sec. Educação'!J42*Carreiras!J43+'Sec. Educação'!J51*Carreiras!J52+'Sec. Educação'!J60*Carreiras!J61+'Sec. Educação'!J69*Carreiras!J70+'Sec. Educação'!J78*Carreiras!J79+'Sec. Educação'!J87*Carreiras!J88</f>
        <v>0</v>
      </c>
      <c r="K97" s="69">
        <f>K6*Carreiras!K7+'Sec. Educação'!K15*Carreiras!K16+'Sec. Educação'!K24*Carreiras!K25+'Sec. Educação'!K33*Carreiras!K34+'Sec. Educação'!K42*Carreiras!K43+'Sec. Educação'!K51*Carreiras!K52+'Sec. Educação'!K60*Carreiras!K61+'Sec. Educação'!K69*Carreiras!K70+'Sec. Educação'!K78*Carreiras!K79+'Sec. Educação'!K87*Carreiras!K88</f>
        <v>0</v>
      </c>
      <c r="L97" s="69">
        <f>L6*Carreiras!L7+'Sec. Educação'!L15*Carreiras!L16+'Sec. Educação'!L24*Carreiras!L25+'Sec. Educação'!L33*Carreiras!L34+'Sec. Educação'!L42*Carreiras!L43+'Sec. Educação'!L51*Carreiras!L52+'Sec. Educação'!L60*Carreiras!L61+'Sec. Educação'!L69*Carreiras!L70+'Sec. Educação'!L78*Carreiras!L79+'Sec. Educação'!L87*Carreiras!L88</f>
        <v>0</v>
      </c>
      <c r="M97" s="69">
        <f>M6*Carreiras!M7+'Sec. Educação'!M15*Carreiras!M16+'Sec. Educação'!M24*Carreiras!M25+'Sec. Educação'!M33*Carreiras!M34+'Sec. Educação'!M42*Carreiras!M43+'Sec. Educação'!M51*Carreiras!M52+'Sec. Educação'!M60*Carreiras!M61+'Sec. Educação'!M69*Carreiras!M70+'Sec. Educação'!M78*Carreiras!M79+'Sec. Educação'!M87*Carreiras!M88</f>
        <v>0</v>
      </c>
      <c r="N97" s="69">
        <f>N6*Carreiras!N7+'Sec. Educação'!N15*Carreiras!N16+'Sec. Educação'!N24*Carreiras!N25+'Sec. Educação'!N33*Carreiras!N34+'Sec. Educação'!N42*Carreiras!N43+'Sec. Educação'!N51*Carreiras!N52+'Sec. Educação'!N60*Carreiras!N61+'Sec. Educação'!N69*Carreiras!N70+'Sec. Educação'!N78*Carreiras!N79+'Sec. Educação'!N87*Carreiras!N88</f>
        <v>0</v>
      </c>
      <c r="O97" s="69">
        <f>O6*Carreiras!O7+'Sec. Educação'!O15*Carreiras!O16+'Sec. Educação'!O24*Carreiras!O25+'Sec. Educação'!O33*Carreiras!O34+'Sec. Educação'!O42*Carreiras!O43+'Sec. Educação'!O51*Carreiras!O52+'Sec. Educação'!O60*Carreiras!O61+'Sec. Educação'!O69*Carreiras!O70+'Sec. Educação'!O78*Carreiras!O79+'Sec. Educação'!O87*Carreiras!O88</f>
        <v>0</v>
      </c>
      <c r="P97" s="69">
        <f>P6*Carreiras!P7+'Sec. Educação'!P15*Carreiras!P16+'Sec. Educação'!P24*Carreiras!P25+'Sec. Educação'!P33*Carreiras!P34+'Sec. Educação'!P42*Carreiras!P43+'Sec. Educação'!P51*Carreiras!P52+'Sec. Educação'!P60*Carreiras!P61+'Sec. Educação'!P69*Carreiras!P70+'Sec. Educação'!P78*Carreiras!P79+'Sec. Educação'!P87*Carreiras!P88</f>
        <v>0</v>
      </c>
      <c r="Q97" s="69">
        <f>Q6*Carreiras!Q7+'Sec. Educação'!Q15*Carreiras!Q16+'Sec. Educação'!Q24*Carreiras!Q25+'Sec. Educação'!Q33*Carreiras!Q34+'Sec. Educação'!Q42*Carreiras!Q43+'Sec. Educação'!Q51*Carreiras!Q52+'Sec. Educação'!Q60*Carreiras!Q61+'Sec. Educação'!Q69*Carreiras!Q70+'Sec. Educação'!Q78*Carreiras!Q79+'Sec. Educação'!Q87*Carreiras!Q88</f>
        <v>0</v>
      </c>
      <c r="R97" s="69">
        <f>R6*Carreiras!R7+'Sec. Educação'!R15*Carreiras!R16+'Sec. Educação'!R24*Carreiras!R25+'Sec. Educação'!R33*Carreiras!R34+'Sec. Educação'!R42*Carreiras!R43+'Sec. Educação'!R51*Carreiras!R52+'Sec. Educação'!R60*Carreiras!R61+'Sec. Educação'!R69*Carreiras!R70+'Sec. Educação'!R78*Carreiras!R79+'Sec. Educação'!R87*Carreiras!R88</f>
        <v>0</v>
      </c>
      <c r="S97" s="69">
        <f>S6*Carreiras!S7+'Sec. Educação'!S15*Carreiras!S16+'Sec. Educação'!S24*Carreiras!S25+'Sec. Educação'!S33*Carreiras!S34+'Sec. Educação'!S42*Carreiras!S43+'Sec. Educação'!S51*Carreiras!S52+'Sec. Educação'!S60*Carreiras!S61+'Sec. Educação'!S69*Carreiras!S70+'Sec. Educação'!S78*Carreiras!S79+'Sec. Educação'!S87*Carreiras!S88</f>
        <v>0</v>
      </c>
      <c r="T97" s="69">
        <f>T6*Carreiras!T7+'Sec. Educação'!T15*Carreiras!T16+'Sec. Educação'!T24*Carreiras!T25+'Sec. Educação'!T33*Carreiras!T34+'Sec. Educação'!T42*Carreiras!T43+'Sec. Educação'!T51*Carreiras!T52+'Sec. Educação'!T60*Carreiras!T61+'Sec. Educação'!T69*Carreiras!T70+'Sec. Educação'!T78*Carreiras!T79+'Sec. Educação'!T87*Carreiras!T88</f>
        <v>0</v>
      </c>
      <c r="U97" s="69">
        <f>U6*Carreiras!U7+'Sec. Educação'!U15*Carreiras!U16+'Sec. Educação'!U24*Carreiras!U25+'Sec. Educação'!U33*Carreiras!U34+'Sec. Educação'!U42*Carreiras!U43+'Sec. Educação'!U51*Carreiras!U52+'Sec. Educação'!U60*Carreiras!U61+'Sec. Educação'!U69*Carreiras!U70+'Sec. Educação'!U78*Carreiras!U79+'Sec. Educação'!U87*Carreiras!U88</f>
        <v>0</v>
      </c>
      <c r="V97" s="69">
        <f>V6*Carreiras!V7+'Sec. Educação'!V15*Carreiras!V16+'Sec. Educação'!V24*Carreiras!V25+'Sec. Educação'!V33*Carreiras!V34+'Sec. Educação'!V42*Carreiras!V43+'Sec. Educação'!V51*Carreiras!V52+'Sec. Educação'!V60*Carreiras!V61+'Sec. Educação'!V69*Carreiras!V70+'Sec. Educação'!V78*Carreiras!V79+'Sec. Educação'!V87*Carreiras!V88</f>
        <v>0</v>
      </c>
      <c r="W97" s="69">
        <f>W6*Carreiras!W7+'Sec. Educação'!W15*Carreiras!W16+'Sec. Educação'!W24*Carreiras!W25+'Sec. Educação'!W33*Carreiras!W34+'Sec. Educação'!W42*Carreiras!W43+'Sec. Educação'!W51*Carreiras!W52+'Sec. Educação'!W60*Carreiras!W61+'Sec. Educação'!W69*Carreiras!W70+'Sec. Educação'!W78*Carreiras!W79+'Sec. Educação'!W87*Carreiras!W88</f>
        <v>0</v>
      </c>
      <c r="X97" s="69">
        <f>X6*Carreiras!X7+'Sec. Educação'!X15*Carreiras!X16+'Sec. Educação'!X24*Carreiras!X25+'Sec. Educação'!X33*Carreiras!X34+'Sec. Educação'!X42*Carreiras!X43+'Sec. Educação'!X51*Carreiras!X52+'Sec. Educação'!X60*Carreiras!X61+'Sec. Educação'!X69*Carreiras!X70+'Sec. Educação'!X78*Carreiras!X79+'Sec. Educação'!X87*Carreiras!X88</f>
        <v>0</v>
      </c>
      <c r="Y97" s="69">
        <f>Y6*Carreiras!Y7+'Sec. Educação'!Y15*Carreiras!Y16+'Sec. Educação'!Y24*Carreiras!Y25+'Sec. Educação'!Y33*Carreiras!Y34+'Sec. Educação'!Y42*Carreiras!Y43+'Sec. Educação'!Y51*Carreiras!Y52+'Sec. Educação'!Y60*Carreiras!Y61+'Sec. Educação'!Y69*Carreiras!Y70+'Sec. Educação'!Y78*Carreiras!Y79+'Sec. Educação'!Y87*Carreiras!Y88</f>
        <v>0</v>
      </c>
      <c r="Z97" s="69">
        <f>Z6*Carreiras!Z7+'Sec. Educação'!Z15*Carreiras!Z16+'Sec. Educação'!Z24*Carreiras!Z25+'Sec. Educação'!Z33*Carreiras!Z34+'Sec. Educação'!Z42*Carreiras!Z43+'Sec. Educação'!Z51*Carreiras!Z52+'Sec. Educação'!Z60*Carreiras!Z61+'Sec. Educação'!Z69*Carreiras!Z70+'Sec. Educação'!Z78*Carreiras!Z79+'Sec. Educação'!Z87*Carreiras!Z88</f>
        <v>0</v>
      </c>
      <c r="AA97" s="69">
        <f>AA6*Carreiras!AA7+'Sec. Educação'!AA15*Carreiras!AA16+'Sec. Educação'!AA24*Carreiras!AA25+'Sec. Educação'!AA33*Carreiras!AA34+'Sec. Educação'!AA42*Carreiras!AA43+'Sec. Educação'!AA51*Carreiras!AA52+'Sec. Educação'!AA60*Carreiras!AA61+'Sec. Educação'!AA69*Carreiras!AA70+'Sec. Educação'!AA78*Carreiras!AA79+'Sec. Educação'!AA87*Carreiras!AA88</f>
        <v>0</v>
      </c>
      <c r="AB97" s="69">
        <f>AB6*Carreiras!AB7+'Sec. Educação'!AB15*Carreiras!AB16+'Sec. Educação'!AB24*Carreiras!AB25+'Sec. Educação'!AB33*Carreiras!AB34+'Sec. Educação'!AB42*Carreiras!AB43+'Sec. Educação'!AB51*Carreiras!AB52+'Sec. Educação'!AB60*Carreiras!AB61+'Sec. Educação'!AB69*Carreiras!AB70+'Sec. Educação'!AB78*Carreiras!AB79+'Sec. Educação'!AB87*Carreiras!AB88</f>
        <v>0</v>
      </c>
      <c r="AC97" s="69">
        <f>AC6*Carreiras!AC7+'Sec. Educação'!AC15*Carreiras!AC16+'Sec. Educação'!AC24*Carreiras!AC25+'Sec. Educação'!AC33*Carreiras!AC34+'Sec. Educação'!AC42*Carreiras!AC43+'Sec. Educação'!AC51*Carreiras!AC52+'Sec. Educação'!AC60*Carreiras!AC61+'Sec. Educação'!AC69*Carreiras!AC70+'Sec. Educação'!AC78*Carreiras!AC79+'Sec. Educação'!AC87*Carreiras!AC88</f>
        <v>0</v>
      </c>
      <c r="AD97" s="69">
        <f>AD6*Carreiras!AD7+'Sec. Educação'!AD15*Carreiras!AD16+'Sec. Educação'!AD24*Carreiras!AD25+'Sec. Educação'!AD33*Carreiras!AD34+'Sec. Educação'!AD42*Carreiras!AD43+'Sec. Educação'!AD51*Carreiras!AD52+'Sec. Educação'!AD60*Carreiras!AD61+'Sec. Educação'!AD69*Carreiras!AD70+'Sec. Educação'!AD78*Carreiras!AD79+'Sec. Educação'!AD87*Carreiras!AD88</f>
        <v>0</v>
      </c>
      <c r="AE97" s="69">
        <f>AE6*Carreiras!AE7+'Sec. Educação'!AE15*Carreiras!AE16+'Sec. Educação'!AE24*Carreiras!AE25+'Sec. Educação'!AE33*Carreiras!AE34+'Sec. Educação'!AE42*Carreiras!AE43+'Sec. Educação'!AE51*Carreiras!AE52+'Sec. Educação'!AE60*Carreiras!AE61+'Sec. Educação'!AE69*Carreiras!AE70+'Sec. Educação'!AE78*Carreiras!AE79+'Sec. Educação'!AE87*Carreiras!AE88</f>
        <v>0</v>
      </c>
      <c r="AF97" s="69">
        <f>AF6*Carreiras!AF7+'Sec. Educação'!AF15*Carreiras!AF16+'Sec. Educação'!AF24*Carreiras!AF25+'Sec. Educação'!AF33*Carreiras!AF34+'Sec. Educação'!AF42*Carreiras!AF43+'Sec. Educação'!AF51*Carreiras!AF52+'Sec. Educação'!AF60*Carreiras!AF61+'Sec. Educação'!AF69*Carreiras!AF70+'Sec. Educação'!AF78*Carreiras!AF79+'Sec. Educação'!AF87*Carreiras!AF88</f>
        <v>0</v>
      </c>
      <c r="AG97" s="69">
        <f>AG6*Carreiras!AG7+'Sec. Educação'!AG15*Carreiras!AG16+'Sec. Educação'!AG24*Carreiras!AG25+'Sec. Educação'!AG33*Carreiras!AG34+'Sec. Educação'!AG42*Carreiras!AG43+'Sec. Educação'!AG51*Carreiras!AG52+'Sec. Educação'!AG60*Carreiras!AG61+'Sec. Educação'!AG69*Carreiras!AG70+'Sec. Educação'!AG78*Carreiras!AG79+'Sec. Educação'!AG87*Carreiras!AG88</f>
        <v>0</v>
      </c>
      <c r="AH97" s="69">
        <f>AH6*Carreiras!AH7+'Sec. Educação'!AH15*Carreiras!AH16+'Sec. Educação'!AH24*Carreiras!AH25+'Sec. Educação'!AH33*Carreiras!AH34+'Sec. Educação'!AH42*Carreiras!AH43+'Sec. Educação'!AH51*Carreiras!AH52+'Sec. Educação'!AH60*Carreiras!AH61+'Sec. Educação'!AH69*Carreiras!AH70+'Sec. Educação'!AH78*Carreiras!AH79+'Sec. Educação'!AH87*Carreiras!AH88</f>
        <v>0</v>
      </c>
      <c r="AI97" s="69">
        <f>AI6*Carreiras!AI7+'Sec. Educação'!AI15*Carreiras!AI16+'Sec. Educação'!AI24*Carreiras!AI25+'Sec. Educação'!AI33*Carreiras!AI34+'Sec. Educação'!AI42*Carreiras!AI43+'Sec. Educação'!AI51*Carreiras!AI52+'Sec. Educação'!AI60*Carreiras!AI61+'Sec. Educação'!AI69*Carreiras!AI70+'Sec. Educação'!AI78*Carreiras!AI79+'Sec. Educação'!AI87*Carreiras!AI88</f>
        <v>0</v>
      </c>
      <c r="AJ97" s="69">
        <f>AJ6*Carreiras!AJ7+'Sec. Educação'!AJ15*Carreiras!AJ16+'Sec. Educação'!AJ24*Carreiras!AJ25+'Sec. Educação'!AJ33*Carreiras!AJ34+'Sec. Educação'!AJ42*Carreiras!AJ43+'Sec. Educação'!AJ51*Carreiras!AJ52+'Sec. Educação'!AJ60*Carreiras!AJ61+'Sec. Educação'!AJ69*Carreiras!AJ70+'Sec. Educação'!AJ78*Carreiras!AJ79+'Sec. Educação'!AJ87*Carreiras!AJ88</f>
        <v>0</v>
      </c>
      <c r="AK97" s="69">
        <f>AK6*Carreiras!AK7+'Sec. Educação'!AK15*Carreiras!AK16+'Sec. Educação'!AK24*Carreiras!AK25+'Sec. Educação'!AK33*Carreiras!AK34+'Sec. Educação'!AK42*Carreiras!AK43+'Sec. Educação'!AK51*Carreiras!AK52+'Sec. Educação'!AK60*Carreiras!AK61+'Sec. Educação'!AK69*Carreiras!AK70+'Sec. Educação'!AK78*Carreiras!AK79+'Sec. Educação'!AK87*Carreiras!AK88</f>
        <v>0</v>
      </c>
      <c r="AL97" s="69">
        <f>AL6*Carreiras!AL7+'Sec. Educação'!AL15*Carreiras!AL16+'Sec. Educação'!AL24*Carreiras!AL25+'Sec. Educação'!AL33*Carreiras!AL34+'Sec. Educação'!AL42*Carreiras!AL43+'Sec. Educação'!AL51*Carreiras!AL52+'Sec. Educação'!AL60*Carreiras!AL61+'Sec. Educação'!AL69*Carreiras!AL70+'Sec. Educação'!AL78*Carreiras!AL79+'Sec. Educação'!AL87*Carreiras!AL88</f>
        <v>0</v>
      </c>
      <c r="AM97" s="69">
        <f>AM6*Carreiras!AM7+'Sec. Educação'!AM15*Carreiras!AM16+'Sec. Educação'!AM24*Carreiras!AM25+'Sec. Educação'!AM33*Carreiras!AM34+'Sec. Educação'!AM42*Carreiras!AM43+'Sec. Educação'!AM51*Carreiras!AM52+'Sec. Educação'!AM60*Carreiras!AM61+'Sec. Educação'!AM69*Carreiras!AM70+'Sec. Educação'!AM78*Carreiras!AM79+'Sec. Educação'!AM87*Carreiras!AM88</f>
        <v>0</v>
      </c>
      <c r="AN97" s="69">
        <f>AN6*Carreiras!AN7+'Sec. Educação'!AN15*Carreiras!AN16+'Sec. Educação'!AN24*Carreiras!AN25+'Sec. Educação'!AN33*Carreiras!AN34+'Sec. Educação'!AN42*Carreiras!AN43+'Sec. Educação'!AN51*Carreiras!AN52+'Sec. Educação'!AN60*Carreiras!AN61+'Sec. Educação'!AN69*Carreiras!AN70+'Sec. Educação'!AN78*Carreiras!AN79+'Sec. Educação'!AN87*Carreiras!AN88</f>
        <v>0</v>
      </c>
      <c r="AO97" s="69">
        <f>AO6*Carreiras!AO7+'Sec. Educação'!AO15*Carreiras!AO16+'Sec. Educação'!AO24*Carreiras!AO25+'Sec. Educação'!AO33*Carreiras!AO34+'Sec. Educação'!AO42*Carreiras!AO43+'Sec. Educação'!AO51*Carreiras!AO52+'Sec. Educação'!AO60*Carreiras!AO61+'Sec. Educação'!AO69*Carreiras!AO70+'Sec. Educação'!AO78*Carreiras!AO79+'Sec. Educação'!AO87*Carreiras!AO88</f>
        <v>0</v>
      </c>
      <c r="AP97" s="69">
        <f>AP6*Carreiras!AP7+'Sec. Educação'!AP15*Carreiras!AP16+'Sec. Educação'!AP24*Carreiras!AP25+'Sec. Educação'!AP33*Carreiras!AP34+'Sec. Educação'!AP42*Carreiras!AP43+'Sec. Educação'!AP51*Carreiras!AP52+'Sec. Educação'!AP60*Carreiras!AP61+'Sec. Educação'!AP69*Carreiras!AP70+'Sec. Educação'!AP78*Carreiras!AP79+'Sec. Educação'!AP87*Carreiras!AP88</f>
        <v>0</v>
      </c>
    </row>
    <row r="98" spans="2:42" x14ac:dyDescent="0.25">
      <c r="B98" s="91" t="str">
        <f>IF(qtd_niveis&gt;1,"II","")</f>
        <v/>
      </c>
      <c r="C98" s="69">
        <f>C7*Carreiras!C8+'Sec. Educação'!C16*Carreiras!C17+'Sec. Educação'!C25*Carreiras!C26+'Sec. Educação'!C34*Carreiras!C35+'Sec. Educação'!C43*Carreiras!C44+'Sec. Educação'!C52*Carreiras!C53+'Sec. Educação'!C61*Carreiras!C62+'Sec. Educação'!C70*Carreiras!C71+'Sec. Educação'!C79*Carreiras!C80+'Sec. Educação'!C88*Carreiras!C89</f>
        <v>0</v>
      </c>
      <c r="D98" s="69">
        <f>D7*Carreiras!D8+'Sec. Educação'!D16*Carreiras!D17+'Sec. Educação'!D25*Carreiras!D26+'Sec. Educação'!D34*Carreiras!D35+'Sec. Educação'!D43*Carreiras!D44+'Sec. Educação'!D52*Carreiras!D53+'Sec. Educação'!D61*Carreiras!D62+'Sec. Educação'!D70*Carreiras!D71+'Sec. Educação'!D79*Carreiras!D80+'Sec. Educação'!D88*Carreiras!D89</f>
        <v>0</v>
      </c>
      <c r="E98" s="69">
        <f>E7*Carreiras!E8+'Sec. Educação'!E16*Carreiras!E17+'Sec. Educação'!E25*Carreiras!E26+'Sec. Educação'!E34*Carreiras!E35+'Sec. Educação'!E43*Carreiras!E44+'Sec. Educação'!E52*Carreiras!E53+'Sec. Educação'!E61*Carreiras!E62+'Sec. Educação'!E70*Carreiras!E71+'Sec. Educação'!E79*Carreiras!E80+'Sec. Educação'!E88*Carreiras!E89</f>
        <v>0</v>
      </c>
      <c r="F98" s="69">
        <f>F7*Carreiras!F8+'Sec. Educação'!F16*Carreiras!F17+'Sec. Educação'!F25*Carreiras!F26+'Sec. Educação'!F34*Carreiras!F35+'Sec. Educação'!F43*Carreiras!F44+'Sec. Educação'!F52*Carreiras!F53+'Sec. Educação'!F61*Carreiras!F62+'Sec. Educação'!F70*Carreiras!F71+'Sec. Educação'!F79*Carreiras!F80+'Sec. Educação'!F88*Carreiras!F89</f>
        <v>0</v>
      </c>
      <c r="G98" s="69">
        <f>G7*Carreiras!G8+'Sec. Educação'!G16*Carreiras!G17+'Sec. Educação'!G25*Carreiras!G26+'Sec. Educação'!G34*Carreiras!G35+'Sec. Educação'!G43*Carreiras!G44+'Sec. Educação'!G52*Carreiras!G53+'Sec. Educação'!G61*Carreiras!G62+'Sec. Educação'!G70*Carreiras!G71+'Sec. Educação'!G79*Carreiras!G80+'Sec. Educação'!G88*Carreiras!G89</f>
        <v>0</v>
      </c>
      <c r="H98" s="69">
        <f>H7*Carreiras!H8+'Sec. Educação'!H16*Carreiras!H17+'Sec. Educação'!H25*Carreiras!H26+'Sec. Educação'!H34*Carreiras!H35+'Sec. Educação'!H43*Carreiras!H44+'Sec. Educação'!H52*Carreiras!H53+'Sec. Educação'!H61*Carreiras!H62+'Sec. Educação'!H70*Carreiras!H71+'Sec. Educação'!H79*Carreiras!H80+'Sec. Educação'!H88*Carreiras!H89</f>
        <v>0</v>
      </c>
      <c r="I98" s="69">
        <f>I7*Carreiras!I8+'Sec. Educação'!I16*Carreiras!I17+'Sec. Educação'!I25*Carreiras!I26+'Sec. Educação'!I34*Carreiras!I35+'Sec. Educação'!I43*Carreiras!I44+'Sec. Educação'!I52*Carreiras!I53+'Sec. Educação'!I61*Carreiras!I62+'Sec. Educação'!I70*Carreiras!I71+'Sec. Educação'!I79*Carreiras!I80+'Sec. Educação'!I88*Carreiras!I89</f>
        <v>0</v>
      </c>
      <c r="J98" s="69">
        <f>J7*Carreiras!J8+'Sec. Educação'!J16*Carreiras!J17+'Sec. Educação'!J25*Carreiras!J26+'Sec. Educação'!J34*Carreiras!J35+'Sec. Educação'!J43*Carreiras!J44+'Sec. Educação'!J52*Carreiras!J53+'Sec. Educação'!J61*Carreiras!J62+'Sec. Educação'!J70*Carreiras!J71+'Sec. Educação'!J79*Carreiras!J80+'Sec. Educação'!J88*Carreiras!J89</f>
        <v>0</v>
      </c>
      <c r="K98" s="69">
        <f>K7*Carreiras!K8+'Sec. Educação'!K16*Carreiras!K17+'Sec. Educação'!K25*Carreiras!K26+'Sec. Educação'!K34*Carreiras!K35+'Sec. Educação'!K43*Carreiras!K44+'Sec. Educação'!K52*Carreiras!K53+'Sec. Educação'!K61*Carreiras!K62+'Sec. Educação'!K70*Carreiras!K71+'Sec. Educação'!K79*Carreiras!K80+'Sec. Educação'!K88*Carreiras!K89</f>
        <v>0</v>
      </c>
      <c r="L98" s="69">
        <f>L7*Carreiras!L8+'Sec. Educação'!L16*Carreiras!L17+'Sec. Educação'!L25*Carreiras!L26+'Sec. Educação'!L34*Carreiras!L35+'Sec. Educação'!L43*Carreiras!L44+'Sec. Educação'!L52*Carreiras!L53+'Sec. Educação'!L61*Carreiras!L62+'Sec. Educação'!L70*Carreiras!L71+'Sec. Educação'!L79*Carreiras!L80+'Sec. Educação'!L88*Carreiras!L89</f>
        <v>0</v>
      </c>
      <c r="M98" s="69">
        <f>M7*Carreiras!M8+'Sec. Educação'!M16*Carreiras!M17+'Sec. Educação'!M25*Carreiras!M26+'Sec. Educação'!M34*Carreiras!M35+'Sec. Educação'!M43*Carreiras!M44+'Sec. Educação'!M52*Carreiras!M53+'Sec. Educação'!M61*Carreiras!M62+'Sec. Educação'!M70*Carreiras!M71+'Sec. Educação'!M79*Carreiras!M80+'Sec. Educação'!M88*Carreiras!M89</f>
        <v>0</v>
      </c>
      <c r="N98" s="69">
        <f>N7*Carreiras!N8+'Sec. Educação'!N16*Carreiras!N17+'Sec. Educação'!N25*Carreiras!N26+'Sec. Educação'!N34*Carreiras!N35+'Sec. Educação'!N43*Carreiras!N44+'Sec. Educação'!N52*Carreiras!N53+'Sec. Educação'!N61*Carreiras!N62+'Sec. Educação'!N70*Carreiras!N71+'Sec. Educação'!N79*Carreiras!N80+'Sec. Educação'!N88*Carreiras!N89</f>
        <v>0</v>
      </c>
      <c r="O98" s="69">
        <f>O7*Carreiras!O8+'Sec. Educação'!O16*Carreiras!O17+'Sec. Educação'!O25*Carreiras!O26+'Sec. Educação'!O34*Carreiras!O35+'Sec. Educação'!O43*Carreiras!O44+'Sec. Educação'!O52*Carreiras!O53+'Sec. Educação'!O61*Carreiras!O62+'Sec. Educação'!O70*Carreiras!O71+'Sec. Educação'!O79*Carreiras!O80+'Sec. Educação'!O88*Carreiras!O89</f>
        <v>0</v>
      </c>
      <c r="P98" s="69">
        <f>P7*Carreiras!P8+'Sec. Educação'!P16*Carreiras!P17+'Sec. Educação'!P25*Carreiras!P26+'Sec. Educação'!P34*Carreiras!P35+'Sec. Educação'!P43*Carreiras!P44+'Sec. Educação'!P52*Carreiras!P53+'Sec. Educação'!P61*Carreiras!P62+'Sec. Educação'!P70*Carreiras!P71+'Sec. Educação'!P79*Carreiras!P80+'Sec. Educação'!P88*Carreiras!P89</f>
        <v>0</v>
      </c>
      <c r="Q98" s="69">
        <f>Q7*Carreiras!Q8+'Sec. Educação'!Q16*Carreiras!Q17+'Sec. Educação'!Q25*Carreiras!Q26+'Sec. Educação'!Q34*Carreiras!Q35+'Sec. Educação'!Q43*Carreiras!Q44+'Sec. Educação'!Q52*Carreiras!Q53+'Sec. Educação'!Q61*Carreiras!Q62+'Sec. Educação'!Q70*Carreiras!Q71+'Sec. Educação'!Q79*Carreiras!Q80+'Sec. Educação'!Q88*Carreiras!Q89</f>
        <v>0</v>
      </c>
      <c r="R98" s="69">
        <f>R7*Carreiras!R8+'Sec. Educação'!R16*Carreiras!R17+'Sec. Educação'!R25*Carreiras!R26+'Sec. Educação'!R34*Carreiras!R35+'Sec. Educação'!R43*Carreiras!R44+'Sec. Educação'!R52*Carreiras!R53+'Sec. Educação'!R61*Carreiras!R62+'Sec. Educação'!R70*Carreiras!R71+'Sec. Educação'!R79*Carreiras!R80+'Sec. Educação'!R88*Carreiras!R89</f>
        <v>0</v>
      </c>
      <c r="S98" s="69">
        <f>S7*Carreiras!S8+'Sec. Educação'!S16*Carreiras!S17+'Sec. Educação'!S25*Carreiras!S26+'Sec. Educação'!S34*Carreiras!S35+'Sec. Educação'!S43*Carreiras!S44+'Sec. Educação'!S52*Carreiras!S53+'Sec. Educação'!S61*Carreiras!S62+'Sec. Educação'!S70*Carreiras!S71+'Sec. Educação'!S79*Carreiras!S80+'Sec. Educação'!S88*Carreiras!S89</f>
        <v>0</v>
      </c>
      <c r="T98" s="69">
        <f>T7*Carreiras!T8+'Sec. Educação'!T16*Carreiras!T17+'Sec. Educação'!T25*Carreiras!T26+'Sec. Educação'!T34*Carreiras!T35+'Sec. Educação'!T43*Carreiras!T44+'Sec. Educação'!T52*Carreiras!T53+'Sec. Educação'!T61*Carreiras!T62+'Sec. Educação'!T70*Carreiras!T71+'Sec. Educação'!T79*Carreiras!T80+'Sec. Educação'!T88*Carreiras!T89</f>
        <v>0</v>
      </c>
      <c r="U98" s="69">
        <f>U7*Carreiras!U8+'Sec. Educação'!U16*Carreiras!U17+'Sec. Educação'!U25*Carreiras!U26+'Sec. Educação'!U34*Carreiras!U35+'Sec. Educação'!U43*Carreiras!U44+'Sec. Educação'!U52*Carreiras!U53+'Sec. Educação'!U61*Carreiras!U62+'Sec. Educação'!U70*Carreiras!U71+'Sec. Educação'!U79*Carreiras!U80+'Sec. Educação'!U88*Carreiras!U89</f>
        <v>0</v>
      </c>
      <c r="V98" s="69">
        <f>V7*Carreiras!V8+'Sec. Educação'!V16*Carreiras!V17+'Sec. Educação'!V25*Carreiras!V26+'Sec. Educação'!V34*Carreiras!V35+'Sec. Educação'!V43*Carreiras!V44+'Sec. Educação'!V52*Carreiras!V53+'Sec. Educação'!V61*Carreiras!V62+'Sec. Educação'!V70*Carreiras!V71+'Sec. Educação'!V79*Carreiras!V80+'Sec. Educação'!V88*Carreiras!V89</f>
        <v>0</v>
      </c>
      <c r="W98" s="69">
        <f>W7*Carreiras!W8+'Sec. Educação'!W16*Carreiras!W17+'Sec. Educação'!W25*Carreiras!W26+'Sec. Educação'!W34*Carreiras!W35+'Sec. Educação'!W43*Carreiras!W44+'Sec. Educação'!W52*Carreiras!W53+'Sec. Educação'!W61*Carreiras!W62+'Sec. Educação'!W70*Carreiras!W71+'Sec. Educação'!W79*Carreiras!W80+'Sec. Educação'!W88*Carreiras!W89</f>
        <v>0</v>
      </c>
      <c r="X98" s="69">
        <f>X7*Carreiras!X8+'Sec. Educação'!X16*Carreiras!X17+'Sec. Educação'!X25*Carreiras!X26+'Sec. Educação'!X34*Carreiras!X35+'Sec. Educação'!X43*Carreiras!X44+'Sec. Educação'!X52*Carreiras!X53+'Sec. Educação'!X61*Carreiras!X62+'Sec. Educação'!X70*Carreiras!X71+'Sec. Educação'!X79*Carreiras!X80+'Sec. Educação'!X88*Carreiras!X89</f>
        <v>0</v>
      </c>
      <c r="Y98" s="69">
        <f>Y7*Carreiras!Y8+'Sec. Educação'!Y16*Carreiras!Y17+'Sec. Educação'!Y25*Carreiras!Y26+'Sec. Educação'!Y34*Carreiras!Y35+'Sec. Educação'!Y43*Carreiras!Y44+'Sec. Educação'!Y52*Carreiras!Y53+'Sec. Educação'!Y61*Carreiras!Y62+'Sec. Educação'!Y70*Carreiras!Y71+'Sec. Educação'!Y79*Carreiras!Y80+'Sec. Educação'!Y88*Carreiras!Y89</f>
        <v>0</v>
      </c>
      <c r="Z98" s="69">
        <f>Z7*Carreiras!Z8+'Sec. Educação'!Z16*Carreiras!Z17+'Sec. Educação'!Z25*Carreiras!Z26+'Sec. Educação'!Z34*Carreiras!Z35+'Sec. Educação'!Z43*Carreiras!Z44+'Sec. Educação'!Z52*Carreiras!Z53+'Sec. Educação'!Z61*Carreiras!Z62+'Sec. Educação'!Z70*Carreiras!Z71+'Sec. Educação'!Z79*Carreiras!Z80+'Sec. Educação'!Z88*Carreiras!Z89</f>
        <v>0</v>
      </c>
      <c r="AA98" s="69">
        <f>AA7*Carreiras!AA8+'Sec. Educação'!AA16*Carreiras!AA17+'Sec. Educação'!AA25*Carreiras!AA26+'Sec. Educação'!AA34*Carreiras!AA35+'Sec. Educação'!AA43*Carreiras!AA44+'Sec. Educação'!AA52*Carreiras!AA53+'Sec. Educação'!AA61*Carreiras!AA62+'Sec. Educação'!AA70*Carreiras!AA71+'Sec. Educação'!AA79*Carreiras!AA80+'Sec. Educação'!AA88*Carreiras!AA89</f>
        <v>0</v>
      </c>
      <c r="AB98" s="69">
        <f>AB7*Carreiras!AB8+'Sec. Educação'!AB16*Carreiras!AB17+'Sec. Educação'!AB25*Carreiras!AB26+'Sec. Educação'!AB34*Carreiras!AB35+'Sec. Educação'!AB43*Carreiras!AB44+'Sec. Educação'!AB52*Carreiras!AB53+'Sec. Educação'!AB61*Carreiras!AB62+'Sec. Educação'!AB70*Carreiras!AB71+'Sec. Educação'!AB79*Carreiras!AB80+'Sec. Educação'!AB88*Carreiras!AB89</f>
        <v>0</v>
      </c>
      <c r="AC98" s="69">
        <f>AC7*Carreiras!AC8+'Sec. Educação'!AC16*Carreiras!AC17+'Sec. Educação'!AC25*Carreiras!AC26+'Sec. Educação'!AC34*Carreiras!AC35+'Sec. Educação'!AC43*Carreiras!AC44+'Sec. Educação'!AC52*Carreiras!AC53+'Sec. Educação'!AC61*Carreiras!AC62+'Sec. Educação'!AC70*Carreiras!AC71+'Sec. Educação'!AC79*Carreiras!AC80+'Sec. Educação'!AC88*Carreiras!AC89</f>
        <v>0</v>
      </c>
      <c r="AD98" s="69">
        <f>AD7*Carreiras!AD8+'Sec. Educação'!AD16*Carreiras!AD17+'Sec. Educação'!AD25*Carreiras!AD26+'Sec. Educação'!AD34*Carreiras!AD35+'Sec. Educação'!AD43*Carreiras!AD44+'Sec. Educação'!AD52*Carreiras!AD53+'Sec. Educação'!AD61*Carreiras!AD62+'Sec. Educação'!AD70*Carreiras!AD71+'Sec. Educação'!AD79*Carreiras!AD80+'Sec. Educação'!AD88*Carreiras!AD89</f>
        <v>0</v>
      </c>
      <c r="AE98" s="69">
        <f>AE7*Carreiras!AE8+'Sec. Educação'!AE16*Carreiras!AE17+'Sec. Educação'!AE25*Carreiras!AE26+'Sec. Educação'!AE34*Carreiras!AE35+'Sec. Educação'!AE43*Carreiras!AE44+'Sec. Educação'!AE52*Carreiras!AE53+'Sec. Educação'!AE61*Carreiras!AE62+'Sec. Educação'!AE70*Carreiras!AE71+'Sec. Educação'!AE79*Carreiras!AE80+'Sec. Educação'!AE88*Carreiras!AE89</f>
        <v>0</v>
      </c>
      <c r="AF98" s="69">
        <f>AF7*Carreiras!AF8+'Sec. Educação'!AF16*Carreiras!AF17+'Sec. Educação'!AF25*Carreiras!AF26+'Sec. Educação'!AF34*Carreiras!AF35+'Sec. Educação'!AF43*Carreiras!AF44+'Sec. Educação'!AF52*Carreiras!AF53+'Sec. Educação'!AF61*Carreiras!AF62+'Sec. Educação'!AF70*Carreiras!AF71+'Sec. Educação'!AF79*Carreiras!AF80+'Sec. Educação'!AF88*Carreiras!AF89</f>
        <v>0</v>
      </c>
      <c r="AG98" s="69">
        <f>AG7*Carreiras!AG8+'Sec. Educação'!AG16*Carreiras!AG17+'Sec. Educação'!AG25*Carreiras!AG26+'Sec. Educação'!AG34*Carreiras!AG35+'Sec. Educação'!AG43*Carreiras!AG44+'Sec. Educação'!AG52*Carreiras!AG53+'Sec. Educação'!AG61*Carreiras!AG62+'Sec. Educação'!AG70*Carreiras!AG71+'Sec. Educação'!AG79*Carreiras!AG80+'Sec. Educação'!AG88*Carreiras!AG89</f>
        <v>0</v>
      </c>
      <c r="AH98" s="69">
        <f>AH7*Carreiras!AH8+'Sec. Educação'!AH16*Carreiras!AH17+'Sec. Educação'!AH25*Carreiras!AH26+'Sec. Educação'!AH34*Carreiras!AH35+'Sec. Educação'!AH43*Carreiras!AH44+'Sec. Educação'!AH52*Carreiras!AH53+'Sec. Educação'!AH61*Carreiras!AH62+'Sec. Educação'!AH70*Carreiras!AH71+'Sec. Educação'!AH79*Carreiras!AH80+'Sec. Educação'!AH88*Carreiras!AH89</f>
        <v>0</v>
      </c>
      <c r="AI98" s="69">
        <f>AI7*Carreiras!AI8+'Sec. Educação'!AI16*Carreiras!AI17+'Sec. Educação'!AI25*Carreiras!AI26+'Sec. Educação'!AI34*Carreiras!AI35+'Sec. Educação'!AI43*Carreiras!AI44+'Sec. Educação'!AI52*Carreiras!AI53+'Sec. Educação'!AI61*Carreiras!AI62+'Sec. Educação'!AI70*Carreiras!AI71+'Sec. Educação'!AI79*Carreiras!AI80+'Sec. Educação'!AI88*Carreiras!AI89</f>
        <v>0</v>
      </c>
      <c r="AJ98" s="69">
        <f>AJ7*Carreiras!AJ8+'Sec. Educação'!AJ16*Carreiras!AJ17+'Sec. Educação'!AJ25*Carreiras!AJ26+'Sec. Educação'!AJ34*Carreiras!AJ35+'Sec. Educação'!AJ43*Carreiras!AJ44+'Sec. Educação'!AJ52*Carreiras!AJ53+'Sec. Educação'!AJ61*Carreiras!AJ62+'Sec. Educação'!AJ70*Carreiras!AJ71+'Sec. Educação'!AJ79*Carreiras!AJ80+'Sec. Educação'!AJ88*Carreiras!AJ89</f>
        <v>0</v>
      </c>
      <c r="AK98" s="69">
        <f>AK7*Carreiras!AK8+'Sec. Educação'!AK16*Carreiras!AK17+'Sec. Educação'!AK25*Carreiras!AK26+'Sec. Educação'!AK34*Carreiras!AK35+'Sec. Educação'!AK43*Carreiras!AK44+'Sec. Educação'!AK52*Carreiras!AK53+'Sec. Educação'!AK61*Carreiras!AK62+'Sec. Educação'!AK70*Carreiras!AK71+'Sec. Educação'!AK79*Carreiras!AK80+'Sec. Educação'!AK88*Carreiras!AK89</f>
        <v>0</v>
      </c>
      <c r="AL98" s="69">
        <f>AL7*Carreiras!AL8+'Sec. Educação'!AL16*Carreiras!AL17+'Sec. Educação'!AL25*Carreiras!AL26+'Sec. Educação'!AL34*Carreiras!AL35+'Sec. Educação'!AL43*Carreiras!AL44+'Sec. Educação'!AL52*Carreiras!AL53+'Sec. Educação'!AL61*Carreiras!AL62+'Sec. Educação'!AL70*Carreiras!AL71+'Sec. Educação'!AL79*Carreiras!AL80+'Sec. Educação'!AL88*Carreiras!AL89</f>
        <v>0</v>
      </c>
      <c r="AM98" s="69">
        <f>AM7*Carreiras!AM8+'Sec. Educação'!AM16*Carreiras!AM17+'Sec. Educação'!AM25*Carreiras!AM26+'Sec. Educação'!AM34*Carreiras!AM35+'Sec. Educação'!AM43*Carreiras!AM44+'Sec. Educação'!AM52*Carreiras!AM53+'Sec. Educação'!AM61*Carreiras!AM62+'Sec. Educação'!AM70*Carreiras!AM71+'Sec. Educação'!AM79*Carreiras!AM80+'Sec. Educação'!AM88*Carreiras!AM89</f>
        <v>0</v>
      </c>
      <c r="AN98" s="69">
        <f>AN7*Carreiras!AN8+'Sec. Educação'!AN16*Carreiras!AN17+'Sec. Educação'!AN25*Carreiras!AN26+'Sec. Educação'!AN34*Carreiras!AN35+'Sec. Educação'!AN43*Carreiras!AN44+'Sec. Educação'!AN52*Carreiras!AN53+'Sec. Educação'!AN61*Carreiras!AN62+'Sec. Educação'!AN70*Carreiras!AN71+'Sec. Educação'!AN79*Carreiras!AN80+'Sec. Educação'!AN88*Carreiras!AN89</f>
        <v>0</v>
      </c>
      <c r="AO98" s="69">
        <f>AO7*Carreiras!AO8+'Sec. Educação'!AO16*Carreiras!AO17+'Sec. Educação'!AO25*Carreiras!AO26+'Sec. Educação'!AO34*Carreiras!AO35+'Sec. Educação'!AO43*Carreiras!AO44+'Sec. Educação'!AO52*Carreiras!AO53+'Sec. Educação'!AO61*Carreiras!AO62+'Sec. Educação'!AO70*Carreiras!AO71+'Sec. Educação'!AO79*Carreiras!AO80+'Sec. Educação'!AO88*Carreiras!AO89</f>
        <v>0</v>
      </c>
      <c r="AP98" s="69">
        <f>AP7*Carreiras!AP8+'Sec. Educação'!AP16*Carreiras!AP17+'Sec. Educação'!AP25*Carreiras!AP26+'Sec. Educação'!AP34*Carreiras!AP35+'Sec. Educação'!AP43*Carreiras!AP44+'Sec. Educação'!AP52*Carreiras!AP53+'Sec. Educação'!AP61*Carreiras!AP62+'Sec. Educação'!AP70*Carreiras!AP71+'Sec. Educação'!AP79*Carreiras!AP80+'Sec. Educação'!AP88*Carreiras!AP89</f>
        <v>0</v>
      </c>
    </row>
    <row r="99" spans="2:42" x14ac:dyDescent="0.25">
      <c r="B99" s="91" t="str">
        <f>IF(qtd_niveis&gt;2,"III","")</f>
        <v/>
      </c>
      <c r="C99" s="69">
        <f>C8*Carreiras!C9+'Sec. Educação'!C17*Carreiras!C18+'Sec. Educação'!C26*Carreiras!C27+'Sec. Educação'!C35*Carreiras!C36+'Sec. Educação'!C44*Carreiras!C45+'Sec. Educação'!C53*Carreiras!C54+'Sec. Educação'!C62*Carreiras!C63+'Sec. Educação'!C71*Carreiras!C72+'Sec. Educação'!C80*Carreiras!C81+'Sec. Educação'!C89*Carreiras!C90</f>
        <v>0</v>
      </c>
      <c r="D99" s="69">
        <f>D8*Carreiras!D9+'Sec. Educação'!D17*Carreiras!D18+'Sec. Educação'!D26*Carreiras!D27+'Sec. Educação'!D35*Carreiras!D36+'Sec. Educação'!D44*Carreiras!D45+'Sec. Educação'!D53*Carreiras!D54+'Sec. Educação'!D62*Carreiras!D63+'Sec. Educação'!D71*Carreiras!D72+'Sec. Educação'!D80*Carreiras!D81+'Sec. Educação'!D89*Carreiras!D90</f>
        <v>0</v>
      </c>
      <c r="E99" s="69">
        <f>E8*Carreiras!E9+'Sec. Educação'!E17*Carreiras!E18+'Sec. Educação'!E26*Carreiras!E27+'Sec. Educação'!E35*Carreiras!E36+'Sec. Educação'!E44*Carreiras!E45+'Sec. Educação'!E53*Carreiras!E54+'Sec. Educação'!E62*Carreiras!E63+'Sec. Educação'!E71*Carreiras!E72+'Sec. Educação'!E80*Carreiras!E81+'Sec. Educação'!E89*Carreiras!E90</f>
        <v>0</v>
      </c>
      <c r="F99" s="69">
        <f>F8*Carreiras!F9+'Sec. Educação'!F17*Carreiras!F18+'Sec. Educação'!F26*Carreiras!F27+'Sec. Educação'!F35*Carreiras!F36+'Sec. Educação'!F44*Carreiras!F45+'Sec. Educação'!F53*Carreiras!F54+'Sec. Educação'!F62*Carreiras!F63+'Sec. Educação'!F71*Carreiras!F72+'Sec. Educação'!F80*Carreiras!F81+'Sec. Educação'!F89*Carreiras!F90</f>
        <v>0</v>
      </c>
      <c r="G99" s="69">
        <f>G8*Carreiras!G9+'Sec. Educação'!G17*Carreiras!G18+'Sec. Educação'!G26*Carreiras!G27+'Sec. Educação'!G35*Carreiras!G36+'Sec. Educação'!G44*Carreiras!G45+'Sec. Educação'!G53*Carreiras!G54+'Sec. Educação'!G62*Carreiras!G63+'Sec. Educação'!G71*Carreiras!G72+'Sec. Educação'!G80*Carreiras!G81+'Sec. Educação'!G89*Carreiras!G90</f>
        <v>0</v>
      </c>
      <c r="H99" s="69">
        <f>H8*Carreiras!H9+'Sec. Educação'!H17*Carreiras!H18+'Sec. Educação'!H26*Carreiras!H27+'Sec. Educação'!H35*Carreiras!H36+'Sec. Educação'!H44*Carreiras!H45+'Sec. Educação'!H53*Carreiras!H54+'Sec. Educação'!H62*Carreiras!H63+'Sec. Educação'!H71*Carreiras!H72+'Sec. Educação'!H80*Carreiras!H81+'Sec. Educação'!H89*Carreiras!H90</f>
        <v>0</v>
      </c>
      <c r="I99" s="69">
        <f>I8*Carreiras!I9+'Sec. Educação'!I17*Carreiras!I18+'Sec. Educação'!I26*Carreiras!I27+'Sec. Educação'!I35*Carreiras!I36+'Sec. Educação'!I44*Carreiras!I45+'Sec. Educação'!I53*Carreiras!I54+'Sec. Educação'!I62*Carreiras!I63+'Sec. Educação'!I71*Carreiras!I72+'Sec. Educação'!I80*Carreiras!I81+'Sec. Educação'!I89*Carreiras!I90</f>
        <v>0</v>
      </c>
      <c r="J99" s="69">
        <f>J8*Carreiras!J9+'Sec. Educação'!J17*Carreiras!J18+'Sec. Educação'!J26*Carreiras!J27+'Sec. Educação'!J35*Carreiras!J36+'Sec. Educação'!J44*Carreiras!J45+'Sec. Educação'!J53*Carreiras!J54+'Sec. Educação'!J62*Carreiras!J63+'Sec. Educação'!J71*Carreiras!J72+'Sec. Educação'!J80*Carreiras!J81+'Sec. Educação'!J89*Carreiras!J90</f>
        <v>0</v>
      </c>
      <c r="K99" s="69">
        <f>K8*Carreiras!K9+'Sec. Educação'!K17*Carreiras!K18+'Sec. Educação'!K26*Carreiras!K27+'Sec. Educação'!K35*Carreiras!K36+'Sec. Educação'!K44*Carreiras!K45+'Sec. Educação'!K53*Carreiras!K54+'Sec. Educação'!K62*Carreiras!K63+'Sec. Educação'!K71*Carreiras!K72+'Sec. Educação'!K80*Carreiras!K81+'Sec. Educação'!K89*Carreiras!K90</f>
        <v>0</v>
      </c>
      <c r="L99" s="69">
        <f>L8*Carreiras!L9+'Sec. Educação'!L17*Carreiras!L18+'Sec. Educação'!L26*Carreiras!L27+'Sec. Educação'!L35*Carreiras!L36+'Sec. Educação'!L44*Carreiras!L45+'Sec. Educação'!L53*Carreiras!L54+'Sec. Educação'!L62*Carreiras!L63+'Sec. Educação'!L71*Carreiras!L72+'Sec. Educação'!L80*Carreiras!L81+'Sec. Educação'!L89*Carreiras!L90</f>
        <v>0</v>
      </c>
      <c r="M99" s="69">
        <f>M8*Carreiras!M9+'Sec. Educação'!M17*Carreiras!M18+'Sec. Educação'!M26*Carreiras!M27+'Sec. Educação'!M35*Carreiras!M36+'Sec. Educação'!M44*Carreiras!M45+'Sec. Educação'!M53*Carreiras!M54+'Sec. Educação'!M62*Carreiras!M63+'Sec. Educação'!M71*Carreiras!M72+'Sec. Educação'!M80*Carreiras!M81+'Sec. Educação'!M89*Carreiras!M90</f>
        <v>0</v>
      </c>
      <c r="N99" s="69">
        <f>N8*Carreiras!N9+'Sec. Educação'!N17*Carreiras!N18+'Sec. Educação'!N26*Carreiras!N27+'Sec. Educação'!N35*Carreiras!N36+'Sec. Educação'!N44*Carreiras!N45+'Sec. Educação'!N53*Carreiras!N54+'Sec. Educação'!N62*Carreiras!N63+'Sec. Educação'!N71*Carreiras!N72+'Sec. Educação'!N80*Carreiras!N81+'Sec. Educação'!N89*Carreiras!N90</f>
        <v>0</v>
      </c>
      <c r="O99" s="69">
        <f>O8*Carreiras!O9+'Sec. Educação'!O17*Carreiras!O18+'Sec. Educação'!O26*Carreiras!O27+'Sec. Educação'!O35*Carreiras!O36+'Sec. Educação'!O44*Carreiras!O45+'Sec. Educação'!O53*Carreiras!O54+'Sec. Educação'!O62*Carreiras!O63+'Sec. Educação'!O71*Carreiras!O72+'Sec. Educação'!O80*Carreiras!O81+'Sec. Educação'!O89*Carreiras!O90</f>
        <v>0</v>
      </c>
      <c r="P99" s="69">
        <f>P8*Carreiras!P9+'Sec. Educação'!P17*Carreiras!P18+'Sec. Educação'!P26*Carreiras!P27+'Sec. Educação'!P35*Carreiras!P36+'Sec. Educação'!P44*Carreiras!P45+'Sec. Educação'!P53*Carreiras!P54+'Sec. Educação'!P62*Carreiras!P63+'Sec. Educação'!P71*Carreiras!P72+'Sec. Educação'!P80*Carreiras!P81+'Sec. Educação'!P89*Carreiras!P90</f>
        <v>0</v>
      </c>
      <c r="Q99" s="69">
        <f>Q8*Carreiras!Q9+'Sec. Educação'!Q17*Carreiras!Q18+'Sec. Educação'!Q26*Carreiras!Q27+'Sec. Educação'!Q35*Carreiras!Q36+'Sec. Educação'!Q44*Carreiras!Q45+'Sec. Educação'!Q53*Carreiras!Q54+'Sec. Educação'!Q62*Carreiras!Q63+'Sec. Educação'!Q71*Carreiras!Q72+'Sec. Educação'!Q80*Carreiras!Q81+'Sec. Educação'!Q89*Carreiras!Q90</f>
        <v>0</v>
      </c>
      <c r="R99" s="69">
        <f>R8*Carreiras!R9+'Sec. Educação'!R17*Carreiras!R18+'Sec. Educação'!R26*Carreiras!R27+'Sec. Educação'!R35*Carreiras!R36+'Sec. Educação'!R44*Carreiras!R45+'Sec. Educação'!R53*Carreiras!R54+'Sec. Educação'!R62*Carreiras!R63+'Sec. Educação'!R71*Carreiras!R72+'Sec. Educação'!R80*Carreiras!R81+'Sec. Educação'!R89*Carreiras!R90</f>
        <v>0</v>
      </c>
      <c r="S99" s="69">
        <f>S8*Carreiras!S9+'Sec. Educação'!S17*Carreiras!S18+'Sec. Educação'!S26*Carreiras!S27+'Sec. Educação'!S35*Carreiras!S36+'Sec. Educação'!S44*Carreiras!S45+'Sec. Educação'!S53*Carreiras!S54+'Sec. Educação'!S62*Carreiras!S63+'Sec. Educação'!S71*Carreiras!S72+'Sec. Educação'!S80*Carreiras!S81+'Sec. Educação'!S89*Carreiras!S90</f>
        <v>0</v>
      </c>
      <c r="T99" s="69">
        <f>T8*Carreiras!T9+'Sec. Educação'!T17*Carreiras!T18+'Sec. Educação'!T26*Carreiras!T27+'Sec. Educação'!T35*Carreiras!T36+'Sec. Educação'!T44*Carreiras!T45+'Sec. Educação'!T53*Carreiras!T54+'Sec. Educação'!T62*Carreiras!T63+'Sec. Educação'!T71*Carreiras!T72+'Sec. Educação'!T80*Carreiras!T81+'Sec. Educação'!T89*Carreiras!T90</f>
        <v>0</v>
      </c>
      <c r="U99" s="69">
        <f>U8*Carreiras!U9+'Sec. Educação'!U17*Carreiras!U18+'Sec. Educação'!U26*Carreiras!U27+'Sec. Educação'!U35*Carreiras!U36+'Sec. Educação'!U44*Carreiras!U45+'Sec. Educação'!U53*Carreiras!U54+'Sec. Educação'!U62*Carreiras!U63+'Sec. Educação'!U71*Carreiras!U72+'Sec. Educação'!U80*Carreiras!U81+'Sec. Educação'!U89*Carreiras!U90</f>
        <v>0</v>
      </c>
      <c r="V99" s="69">
        <f>V8*Carreiras!V9+'Sec. Educação'!V17*Carreiras!V18+'Sec. Educação'!V26*Carreiras!V27+'Sec. Educação'!V35*Carreiras!V36+'Sec. Educação'!V44*Carreiras!V45+'Sec. Educação'!V53*Carreiras!V54+'Sec. Educação'!V62*Carreiras!V63+'Sec. Educação'!V71*Carreiras!V72+'Sec. Educação'!V80*Carreiras!V81+'Sec. Educação'!V89*Carreiras!V90</f>
        <v>0</v>
      </c>
      <c r="W99" s="69">
        <f>W8*Carreiras!W9+'Sec. Educação'!W17*Carreiras!W18+'Sec. Educação'!W26*Carreiras!W27+'Sec. Educação'!W35*Carreiras!W36+'Sec. Educação'!W44*Carreiras!W45+'Sec. Educação'!W53*Carreiras!W54+'Sec. Educação'!W62*Carreiras!W63+'Sec. Educação'!W71*Carreiras!W72+'Sec. Educação'!W80*Carreiras!W81+'Sec. Educação'!W89*Carreiras!W90</f>
        <v>0</v>
      </c>
      <c r="X99" s="69">
        <f>X8*Carreiras!X9+'Sec. Educação'!X17*Carreiras!X18+'Sec. Educação'!X26*Carreiras!X27+'Sec. Educação'!X35*Carreiras!X36+'Sec. Educação'!X44*Carreiras!X45+'Sec. Educação'!X53*Carreiras!X54+'Sec. Educação'!X62*Carreiras!X63+'Sec. Educação'!X71*Carreiras!X72+'Sec. Educação'!X80*Carreiras!X81+'Sec. Educação'!X89*Carreiras!X90</f>
        <v>0</v>
      </c>
      <c r="Y99" s="69">
        <f>Y8*Carreiras!Y9+'Sec. Educação'!Y17*Carreiras!Y18+'Sec. Educação'!Y26*Carreiras!Y27+'Sec. Educação'!Y35*Carreiras!Y36+'Sec. Educação'!Y44*Carreiras!Y45+'Sec. Educação'!Y53*Carreiras!Y54+'Sec. Educação'!Y62*Carreiras!Y63+'Sec. Educação'!Y71*Carreiras!Y72+'Sec. Educação'!Y80*Carreiras!Y81+'Sec. Educação'!Y89*Carreiras!Y90</f>
        <v>0</v>
      </c>
      <c r="Z99" s="69">
        <f>Z8*Carreiras!Z9+'Sec. Educação'!Z17*Carreiras!Z18+'Sec. Educação'!Z26*Carreiras!Z27+'Sec. Educação'!Z35*Carreiras!Z36+'Sec. Educação'!Z44*Carreiras!Z45+'Sec. Educação'!Z53*Carreiras!Z54+'Sec. Educação'!Z62*Carreiras!Z63+'Sec. Educação'!Z71*Carreiras!Z72+'Sec. Educação'!Z80*Carreiras!Z81+'Sec. Educação'!Z89*Carreiras!Z90</f>
        <v>0</v>
      </c>
      <c r="AA99" s="69">
        <f>AA8*Carreiras!AA9+'Sec. Educação'!AA17*Carreiras!AA18+'Sec. Educação'!AA26*Carreiras!AA27+'Sec. Educação'!AA35*Carreiras!AA36+'Sec. Educação'!AA44*Carreiras!AA45+'Sec. Educação'!AA53*Carreiras!AA54+'Sec. Educação'!AA62*Carreiras!AA63+'Sec. Educação'!AA71*Carreiras!AA72+'Sec. Educação'!AA80*Carreiras!AA81+'Sec. Educação'!AA89*Carreiras!AA90</f>
        <v>0</v>
      </c>
      <c r="AB99" s="69">
        <f>AB8*Carreiras!AB9+'Sec. Educação'!AB17*Carreiras!AB18+'Sec. Educação'!AB26*Carreiras!AB27+'Sec. Educação'!AB35*Carreiras!AB36+'Sec. Educação'!AB44*Carreiras!AB45+'Sec. Educação'!AB53*Carreiras!AB54+'Sec. Educação'!AB62*Carreiras!AB63+'Sec. Educação'!AB71*Carreiras!AB72+'Sec. Educação'!AB80*Carreiras!AB81+'Sec. Educação'!AB89*Carreiras!AB90</f>
        <v>0</v>
      </c>
      <c r="AC99" s="69">
        <f>AC8*Carreiras!AC9+'Sec. Educação'!AC17*Carreiras!AC18+'Sec. Educação'!AC26*Carreiras!AC27+'Sec. Educação'!AC35*Carreiras!AC36+'Sec. Educação'!AC44*Carreiras!AC45+'Sec. Educação'!AC53*Carreiras!AC54+'Sec. Educação'!AC62*Carreiras!AC63+'Sec. Educação'!AC71*Carreiras!AC72+'Sec. Educação'!AC80*Carreiras!AC81+'Sec. Educação'!AC89*Carreiras!AC90</f>
        <v>0</v>
      </c>
      <c r="AD99" s="69">
        <f>AD8*Carreiras!AD9+'Sec. Educação'!AD17*Carreiras!AD18+'Sec. Educação'!AD26*Carreiras!AD27+'Sec. Educação'!AD35*Carreiras!AD36+'Sec. Educação'!AD44*Carreiras!AD45+'Sec. Educação'!AD53*Carreiras!AD54+'Sec. Educação'!AD62*Carreiras!AD63+'Sec. Educação'!AD71*Carreiras!AD72+'Sec. Educação'!AD80*Carreiras!AD81+'Sec. Educação'!AD89*Carreiras!AD90</f>
        <v>0</v>
      </c>
      <c r="AE99" s="69">
        <f>AE8*Carreiras!AE9+'Sec. Educação'!AE17*Carreiras!AE18+'Sec. Educação'!AE26*Carreiras!AE27+'Sec. Educação'!AE35*Carreiras!AE36+'Sec. Educação'!AE44*Carreiras!AE45+'Sec. Educação'!AE53*Carreiras!AE54+'Sec. Educação'!AE62*Carreiras!AE63+'Sec. Educação'!AE71*Carreiras!AE72+'Sec. Educação'!AE80*Carreiras!AE81+'Sec. Educação'!AE89*Carreiras!AE90</f>
        <v>0</v>
      </c>
      <c r="AF99" s="69">
        <f>AF8*Carreiras!AF9+'Sec. Educação'!AF17*Carreiras!AF18+'Sec. Educação'!AF26*Carreiras!AF27+'Sec. Educação'!AF35*Carreiras!AF36+'Sec. Educação'!AF44*Carreiras!AF45+'Sec. Educação'!AF53*Carreiras!AF54+'Sec. Educação'!AF62*Carreiras!AF63+'Sec. Educação'!AF71*Carreiras!AF72+'Sec. Educação'!AF80*Carreiras!AF81+'Sec. Educação'!AF89*Carreiras!AF90</f>
        <v>0</v>
      </c>
      <c r="AG99" s="69">
        <f>AG8*Carreiras!AG9+'Sec. Educação'!AG17*Carreiras!AG18+'Sec. Educação'!AG26*Carreiras!AG27+'Sec. Educação'!AG35*Carreiras!AG36+'Sec. Educação'!AG44*Carreiras!AG45+'Sec. Educação'!AG53*Carreiras!AG54+'Sec. Educação'!AG62*Carreiras!AG63+'Sec. Educação'!AG71*Carreiras!AG72+'Sec. Educação'!AG80*Carreiras!AG81+'Sec. Educação'!AG89*Carreiras!AG90</f>
        <v>0</v>
      </c>
      <c r="AH99" s="69">
        <f>AH8*Carreiras!AH9+'Sec. Educação'!AH17*Carreiras!AH18+'Sec. Educação'!AH26*Carreiras!AH27+'Sec. Educação'!AH35*Carreiras!AH36+'Sec. Educação'!AH44*Carreiras!AH45+'Sec. Educação'!AH53*Carreiras!AH54+'Sec. Educação'!AH62*Carreiras!AH63+'Sec. Educação'!AH71*Carreiras!AH72+'Sec. Educação'!AH80*Carreiras!AH81+'Sec. Educação'!AH89*Carreiras!AH90</f>
        <v>0</v>
      </c>
      <c r="AI99" s="69">
        <f>AI8*Carreiras!AI9+'Sec. Educação'!AI17*Carreiras!AI18+'Sec. Educação'!AI26*Carreiras!AI27+'Sec. Educação'!AI35*Carreiras!AI36+'Sec. Educação'!AI44*Carreiras!AI45+'Sec. Educação'!AI53*Carreiras!AI54+'Sec. Educação'!AI62*Carreiras!AI63+'Sec. Educação'!AI71*Carreiras!AI72+'Sec. Educação'!AI80*Carreiras!AI81+'Sec. Educação'!AI89*Carreiras!AI90</f>
        <v>0</v>
      </c>
      <c r="AJ99" s="69">
        <f>AJ8*Carreiras!AJ9+'Sec. Educação'!AJ17*Carreiras!AJ18+'Sec. Educação'!AJ26*Carreiras!AJ27+'Sec. Educação'!AJ35*Carreiras!AJ36+'Sec. Educação'!AJ44*Carreiras!AJ45+'Sec. Educação'!AJ53*Carreiras!AJ54+'Sec. Educação'!AJ62*Carreiras!AJ63+'Sec. Educação'!AJ71*Carreiras!AJ72+'Sec. Educação'!AJ80*Carreiras!AJ81+'Sec. Educação'!AJ89*Carreiras!AJ90</f>
        <v>0</v>
      </c>
      <c r="AK99" s="69">
        <f>AK8*Carreiras!AK9+'Sec. Educação'!AK17*Carreiras!AK18+'Sec. Educação'!AK26*Carreiras!AK27+'Sec. Educação'!AK35*Carreiras!AK36+'Sec. Educação'!AK44*Carreiras!AK45+'Sec. Educação'!AK53*Carreiras!AK54+'Sec. Educação'!AK62*Carreiras!AK63+'Sec. Educação'!AK71*Carreiras!AK72+'Sec. Educação'!AK80*Carreiras!AK81+'Sec. Educação'!AK89*Carreiras!AK90</f>
        <v>0</v>
      </c>
      <c r="AL99" s="69">
        <f>AL8*Carreiras!AL9+'Sec. Educação'!AL17*Carreiras!AL18+'Sec. Educação'!AL26*Carreiras!AL27+'Sec. Educação'!AL35*Carreiras!AL36+'Sec. Educação'!AL44*Carreiras!AL45+'Sec. Educação'!AL53*Carreiras!AL54+'Sec. Educação'!AL62*Carreiras!AL63+'Sec. Educação'!AL71*Carreiras!AL72+'Sec. Educação'!AL80*Carreiras!AL81+'Sec. Educação'!AL89*Carreiras!AL90</f>
        <v>0</v>
      </c>
      <c r="AM99" s="69">
        <f>AM8*Carreiras!AM9+'Sec. Educação'!AM17*Carreiras!AM18+'Sec. Educação'!AM26*Carreiras!AM27+'Sec. Educação'!AM35*Carreiras!AM36+'Sec. Educação'!AM44*Carreiras!AM45+'Sec. Educação'!AM53*Carreiras!AM54+'Sec. Educação'!AM62*Carreiras!AM63+'Sec. Educação'!AM71*Carreiras!AM72+'Sec. Educação'!AM80*Carreiras!AM81+'Sec. Educação'!AM89*Carreiras!AM90</f>
        <v>0</v>
      </c>
      <c r="AN99" s="69">
        <f>AN8*Carreiras!AN9+'Sec. Educação'!AN17*Carreiras!AN18+'Sec. Educação'!AN26*Carreiras!AN27+'Sec. Educação'!AN35*Carreiras!AN36+'Sec. Educação'!AN44*Carreiras!AN45+'Sec. Educação'!AN53*Carreiras!AN54+'Sec. Educação'!AN62*Carreiras!AN63+'Sec. Educação'!AN71*Carreiras!AN72+'Sec. Educação'!AN80*Carreiras!AN81+'Sec. Educação'!AN89*Carreiras!AN90</f>
        <v>0</v>
      </c>
      <c r="AO99" s="69">
        <f>AO8*Carreiras!AO9+'Sec. Educação'!AO17*Carreiras!AO18+'Sec. Educação'!AO26*Carreiras!AO27+'Sec. Educação'!AO35*Carreiras!AO36+'Sec. Educação'!AO44*Carreiras!AO45+'Sec. Educação'!AO53*Carreiras!AO54+'Sec. Educação'!AO62*Carreiras!AO63+'Sec. Educação'!AO71*Carreiras!AO72+'Sec. Educação'!AO80*Carreiras!AO81+'Sec. Educação'!AO89*Carreiras!AO90</f>
        <v>0</v>
      </c>
      <c r="AP99" s="69">
        <f>AP8*Carreiras!AP9+'Sec. Educação'!AP17*Carreiras!AP18+'Sec. Educação'!AP26*Carreiras!AP27+'Sec. Educação'!AP35*Carreiras!AP36+'Sec. Educação'!AP44*Carreiras!AP45+'Sec. Educação'!AP53*Carreiras!AP54+'Sec. Educação'!AP62*Carreiras!AP63+'Sec. Educação'!AP71*Carreiras!AP72+'Sec. Educação'!AP80*Carreiras!AP81+'Sec. Educação'!AP89*Carreiras!AP90</f>
        <v>0</v>
      </c>
    </row>
    <row r="100" spans="2:42" x14ac:dyDescent="0.25">
      <c r="B100" s="91" t="str">
        <f>IF(qtd_niveis&gt;3,"IV","")</f>
        <v/>
      </c>
      <c r="C100" s="69">
        <f>C9*Carreiras!C10+'Sec. Educação'!C18*Carreiras!C19+'Sec. Educação'!C27*Carreiras!C28+'Sec. Educação'!C36*Carreiras!C37+'Sec. Educação'!C45*Carreiras!C46+'Sec. Educação'!C54*Carreiras!C55+'Sec. Educação'!C63*Carreiras!C64+'Sec. Educação'!C72*Carreiras!C73+'Sec. Educação'!C81*Carreiras!C82+'Sec. Educação'!C90*Carreiras!C91</f>
        <v>0</v>
      </c>
      <c r="D100" s="69">
        <f>D9*Carreiras!D10+'Sec. Educação'!D18*Carreiras!D19+'Sec. Educação'!D27*Carreiras!D28+'Sec. Educação'!D36*Carreiras!D37+'Sec. Educação'!D45*Carreiras!D46+'Sec. Educação'!D54*Carreiras!D55+'Sec. Educação'!D63*Carreiras!D64+'Sec. Educação'!D72*Carreiras!D73+'Sec. Educação'!D81*Carreiras!D82+'Sec. Educação'!D90*Carreiras!D91</f>
        <v>0</v>
      </c>
      <c r="E100" s="69">
        <f>E9*Carreiras!E10+'Sec. Educação'!E18*Carreiras!E19+'Sec. Educação'!E27*Carreiras!E28+'Sec. Educação'!E36*Carreiras!E37+'Sec. Educação'!E45*Carreiras!E46+'Sec. Educação'!E54*Carreiras!E55+'Sec. Educação'!E63*Carreiras!E64+'Sec. Educação'!E72*Carreiras!E73+'Sec. Educação'!E81*Carreiras!E82+'Sec. Educação'!E90*Carreiras!E91</f>
        <v>0</v>
      </c>
      <c r="F100" s="69">
        <f>F9*Carreiras!F10+'Sec. Educação'!F18*Carreiras!F19+'Sec. Educação'!F27*Carreiras!F28+'Sec. Educação'!F36*Carreiras!F37+'Sec. Educação'!F45*Carreiras!F46+'Sec. Educação'!F54*Carreiras!F55+'Sec. Educação'!F63*Carreiras!F64+'Sec. Educação'!F72*Carreiras!F73+'Sec. Educação'!F81*Carreiras!F82+'Sec. Educação'!F90*Carreiras!F91</f>
        <v>0</v>
      </c>
      <c r="G100" s="69">
        <f>G9*Carreiras!G10+'Sec. Educação'!G18*Carreiras!G19+'Sec. Educação'!G27*Carreiras!G28+'Sec. Educação'!G36*Carreiras!G37+'Sec. Educação'!G45*Carreiras!G46+'Sec. Educação'!G54*Carreiras!G55+'Sec. Educação'!G63*Carreiras!G64+'Sec. Educação'!G72*Carreiras!G73+'Sec. Educação'!G81*Carreiras!G82+'Sec. Educação'!G90*Carreiras!G91</f>
        <v>0</v>
      </c>
      <c r="H100" s="69">
        <f>H9*Carreiras!H10+'Sec. Educação'!H18*Carreiras!H19+'Sec. Educação'!H27*Carreiras!H28+'Sec. Educação'!H36*Carreiras!H37+'Sec. Educação'!H45*Carreiras!H46+'Sec. Educação'!H54*Carreiras!H55+'Sec. Educação'!H63*Carreiras!H64+'Sec. Educação'!H72*Carreiras!H73+'Sec. Educação'!H81*Carreiras!H82+'Sec. Educação'!H90*Carreiras!H91</f>
        <v>0</v>
      </c>
      <c r="I100" s="69">
        <f>I9*Carreiras!I10+'Sec. Educação'!I18*Carreiras!I19+'Sec. Educação'!I27*Carreiras!I28+'Sec. Educação'!I36*Carreiras!I37+'Sec. Educação'!I45*Carreiras!I46+'Sec. Educação'!I54*Carreiras!I55+'Sec. Educação'!I63*Carreiras!I64+'Sec. Educação'!I72*Carreiras!I73+'Sec. Educação'!I81*Carreiras!I82+'Sec. Educação'!I90*Carreiras!I91</f>
        <v>0</v>
      </c>
      <c r="J100" s="69">
        <f>J9*Carreiras!J10+'Sec. Educação'!J18*Carreiras!J19+'Sec. Educação'!J27*Carreiras!J28+'Sec. Educação'!J36*Carreiras!J37+'Sec. Educação'!J45*Carreiras!J46+'Sec. Educação'!J54*Carreiras!J55+'Sec. Educação'!J63*Carreiras!J64+'Sec. Educação'!J72*Carreiras!J73+'Sec. Educação'!J81*Carreiras!J82+'Sec. Educação'!J90*Carreiras!J91</f>
        <v>0</v>
      </c>
      <c r="K100" s="69">
        <f>K9*Carreiras!K10+'Sec. Educação'!K18*Carreiras!K19+'Sec. Educação'!K27*Carreiras!K28+'Sec. Educação'!K36*Carreiras!K37+'Sec. Educação'!K45*Carreiras!K46+'Sec. Educação'!K54*Carreiras!K55+'Sec. Educação'!K63*Carreiras!K64+'Sec. Educação'!K72*Carreiras!K73+'Sec. Educação'!K81*Carreiras!K82+'Sec. Educação'!K90*Carreiras!K91</f>
        <v>0</v>
      </c>
      <c r="L100" s="69">
        <f>L9*Carreiras!L10+'Sec. Educação'!L18*Carreiras!L19+'Sec. Educação'!L27*Carreiras!L28+'Sec. Educação'!L36*Carreiras!L37+'Sec. Educação'!L45*Carreiras!L46+'Sec. Educação'!L54*Carreiras!L55+'Sec. Educação'!L63*Carreiras!L64+'Sec. Educação'!L72*Carreiras!L73+'Sec. Educação'!L81*Carreiras!L82+'Sec. Educação'!L90*Carreiras!L91</f>
        <v>0</v>
      </c>
      <c r="M100" s="69">
        <f>M9*Carreiras!M10+'Sec. Educação'!M18*Carreiras!M19+'Sec. Educação'!M27*Carreiras!M28+'Sec. Educação'!M36*Carreiras!M37+'Sec. Educação'!M45*Carreiras!M46+'Sec. Educação'!M54*Carreiras!M55+'Sec. Educação'!M63*Carreiras!M64+'Sec. Educação'!M72*Carreiras!M73+'Sec. Educação'!M81*Carreiras!M82+'Sec. Educação'!M90*Carreiras!M91</f>
        <v>0</v>
      </c>
      <c r="N100" s="69">
        <f>N9*Carreiras!N10+'Sec. Educação'!N18*Carreiras!N19+'Sec. Educação'!N27*Carreiras!N28+'Sec. Educação'!N36*Carreiras!N37+'Sec. Educação'!N45*Carreiras!N46+'Sec. Educação'!N54*Carreiras!N55+'Sec. Educação'!N63*Carreiras!N64+'Sec. Educação'!N72*Carreiras!N73+'Sec. Educação'!N81*Carreiras!N82+'Sec. Educação'!N90*Carreiras!N91</f>
        <v>0</v>
      </c>
      <c r="O100" s="69">
        <f>O9*Carreiras!O10+'Sec. Educação'!O18*Carreiras!O19+'Sec. Educação'!O27*Carreiras!O28+'Sec. Educação'!O36*Carreiras!O37+'Sec. Educação'!O45*Carreiras!O46+'Sec. Educação'!O54*Carreiras!O55+'Sec. Educação'!O63*Carreiras!O64+'Sec. Educação'!O72*Carreiras!O73+'Sec. Educação'!O81*Carreiras!O82+'Sec. Educação'!O90*Carreiras!O91</f>
        <v>0</v>
      </c>
      <c r="P100" s="69">
        <f>P9*Carreiras!P10+'Sec. Educação'!P18*Carreiras!P19+'Sec. Educação'!P27*Carreiras!P28+'Sec. Educação'!P36*Carreiras!P37+'Sec. Educação'!P45*Carreiras!P46+'Sec. Educação'!P54*Carreiras!P55+'Sec. Educação'!P63*Carreiras!P64+'Sec. Educação'!P72*Carreiras!P73+'Sec. Educação'!P81*Carreiras!P82+'Sec. Educação'!P90*Carreiras!P91</f>
        <v>0</v>
      </c>
      <c r="Q100" s="69">
        <f>Q9*Carreiras!Q10+'Sec. Educação'!Q18*Carreiras!Q19+'Sec. Educação'!Q27*Carreiras!Q28+'Sec. Educação'!Q36*Carreiras!Q37+'Sec. Educação'!Q45*Carreiras!Q46+'Sec. Educação'!Q54*Carreiras!Q55+'Sec. Educação'!Q63*Carreiras!Q64+'Sec. Educação'!Q72*Carreiras!Q73+'Sec. Educação'!Q81*Carreiras!Q82+'Sec. Educação'!Q90*Carreiras!Q91</f>
        <v>0</v>
      </c>
      <c r="R100" s="69">
        <f>R9*Carreiras!R10+'Sec. Educação'!R18*Carreiras!R19+'Sec. Educação'!R27*Carreiras!R28+'Sec. Educação'!R36*Carreiras!R37+'Sec. Educação'!R45*Carreiras!R46+'Sec. Educação'!R54*Carreiras!R55+'Sec. Educação'!R63*Carreiras!R64+'Sec. Educação'!R72*Carreiras!R73+'Sec. Educação'!R81*Carreiras!R82+'Sec. Educação'!R90*Carreiras!R91</f>
        <v>0</v>
      </c>
      <c r="S100" s="69">
        <f>S9*Carreiras!S10+'Sec. Educação'!S18*Carreiras!S19+'Sec. Educação'!S27*Carreiras!S28+'Sec. Educação'!S36*Carreiras!S37+'Sec. Educação'!S45*Carreiras!S46+'Sec. Educação'!S54*Carreiras!S55+'Sec. Educação'!S63*Carreiras!S64+'Sec. Educação'!S72*Carreiras!S73+'Sec. Educação'!S81*Carreiras!S82+'Sec. Educação'!S90*Carreiras!S91</f>
        <v>0</v>
      </c>
      <c r="T100" s="69">
        <f>T9*Carreiras!T10+'Sec. Educação'!T18*Carreiras!T19+'Sec. Educação'!T27*Carreiras!T28+'Sec. Educação'!T36*Carreiras!T37+'Sec. Educação'!T45*Carreiras!T46+'Sec. Educação'!T54*Carreiras!T55+'Sec. Educação'!T63*Carreiras!T64+'Sec. Educação'!T72*Carreiras!T73+'Sec. Educação'!T81*Carreiras!T82+'Sec. Educação'!T90*Carreiras!T91</f>
        <v>0</v>
      </c>
      <c r="U100" s="69">
        <f>U9*Carreiras!U10+'Sec. Educação'!U18*Carreiras!U19+'Sec. Educação'!U27*Carreiras!U28+'Sec. Educação'!U36*Carreiras!U37+'Sec. Educação'!U45*Carreiras!U46+'Sec. Educação'!U54*Carreiras!U55+'Sec. Educação'!U63*Carreiras!U64+'Sec. Educação'!U72*Carreiras!U73+'Sec. Educação'!U81*Carreiras!U82+'Sec. Educação'!U90*Carreiras!U91</f>
        <v>0</v>
      </c>
      <c r="V100" s="69">
        <f>V9*Carreiras!V10+'Sec. Educação'!V18*Carreiras!V19+'Sec. Educação'!V27*Carreiras!V28+'Sec. Educação'!V36*Carreiras!V37+'Sec. Educação'!V45*Carreiras!V46+'Sec. Educação'!V54*Carreiras!V55+'Sec. Educação'!V63*Carreiras!V64+'Sec. Educação'!V72*Carreiras!V73+'Sec. Educação'!V81*Carreiras!V82+'Sec. Educação'!V90*Carreiras!V91</f>
        <v>0</v>
      </c>
      <c r="W100" s="69">
        <f>W9*Carreiras!W10+'Sec. Educação'!W18*Carreiras!W19+'Sec. Educação'!W27*Carreiras!W28+'Sec. Educação'!W36*Carreiras!W37+'Sec. Educação'!W45*Carreiras!W46+'Sec. Educação'!W54*Carreiras!W55+'Sec. Educação'!W63*Carreiras!W64+'Sec. Educação'!W72*Carreiras!W73+'Sec. Educação'!W81*Carreiras!W82+'Sec. Educação'!W90*Carreiras!W91</f>
        <v>0</v>
      </c>
      <c r="X100" s="69">
        <f>X9*Carreiras!X10+'Sec. Educação'!X18*Carreiras!X19+'Sec. Educação'!X27*Carreiras!X28+'Sec. Educação'!X36*Carreiras!X37+'Sec. Educação'!X45*Carreiras!X46+'Sec. Educação'!X54*Carreiras!X55+'Sec. Educação'!X63*Carreiras!X64+'Sec. Educação'!X72*Carreiras!X73+'Sec. Educação'!X81*Carreiras!X82+'Sec. Educação'!X90*Carreiras!X91</f>
        <v>0</v>
      </c>
      <c r="Y100" s="69">
        <f>Y9*Carreiras!Y10+'Sec. Educação'!Y18*Carreiras!Y19+'Sec. Educação'!Y27*Carreiras!Y28+'Sec. Educação'!Y36*Carreiras!Y37+'Sec. Educação'!Y45*Carreiras!Y46+'Sec. Educação'!Y54*Carreiras!Y55+'Sec. Educação'!Y63*Carreiras!Y64+'Sec. Educação'!Y72*Carreiras!Y73+'Sec. Educação'!Y81*Carreiras!Y82+'Sec. Educação'!Y90*Carreiras!Y91</f>
        <v>0</v>
      </c>
      <c r="Z100" s="69">
        <f>Z9*Carreiras!Z10+'Sec. Educação'!Z18*Carreiras!Z19+'Sec. Educação'!Z27*Carreiras!Z28+'Sec. Educação'!Z36*Carreiras!Z37+'Sec. Educação'!Z45*Carreiras!Z46+'Sec. Educação'!Z54*Carreiras!Z55+'Sec. Educação'!Z63*Carreiras!Z64+'Sec. Educação'!Z72*Carreiras!Z73+'Sec. Educação'!Z81*Carreiras!Z82+'Sec. Educação'!Z90*Carreiras!Z91</f>
        <v>0</v>
      </c>
      <c r="AA100" s="69">
        <f>AA9*Carreiras!AA10+'Sec. Educação'!AA18*Carreiras!AA19+'Sec. Educação'!AA27*Carreiras!AA28+'Sec. Educação'!AA36*Carreiras!AA37+'Sec. Educação'!AA45*Carreiras!AA46+'Sec. Educação'!AA54*Carreiras!AA55+'Sec. Educação'!AA63*Carreiras!AA64+'Sec. Educação'!AA72*Carreiras!AA73+'Sec. Educação'!AA81*Carreiras!AA82+'Sec. Educação'!AA90*Carreiras!AA91</f>
        <v>0</v>
      </c>
      <c r="AB100" s="69">
        <f>AB9*Carreiras!AB10+'Sec. Educação'!AB18*Carreiras!AB19+'Sec. Educação'!AB27*Carreiras!AB28+'Sec. Educação'!AB36*Carreiras!AB37+'Sec. Educação'!AB45*Carreiras!AB46+'Sec. Educação'!AB54*Carreiras!AB55+'Sec. Educação'!AB63*Carreiras!AB64+'Sec. Educação'!AB72*Carreiras!AB73+'Sec. Educação'!AB81*Carreiras!AB82+'Sec. Educação'!AB90*Carreiras!AB91</f>
        <v>0</v>
      </c>
      <c r="AC100" s="69">
        <f>AC9*Carreiras!AC10+'Sec. Educação'!AC18*Carreiras!AC19+'Sec. Educação'!AC27*Carreiras!AC28+'Sec. Educação'!AC36*Carreiras!AC37+'Sec. Educação'!AC45*Carreiras!AC46+'Sec. Educação'!AC54*Carreiras!AC55+'Sec. Educação'!AC63*Carreiras!AC64+'Sec. Educação'!AC72*Carreiras!AC73+'Sec. Educação'!AC81*Carreiras!AC82+'Sec. Educação'!AC90*Carreiras!AC91</f>
        <v>0</v>
      </c>
      <c r="AD100" s="69">
        <f>AD9*Carreiras!AD10+'Sec. Educação'!AD18*Carreiras!AD19+'Sec. Educação'!AD27*Carreiras!AD28+'Sec. Educação'!AD36*Carreiras!AD37+'Sec. Educação'!AD45*Carreiras!AD46+'Sec. Educação'!AD54*Carreiras!AD55+'Sec. Educação'!AD63*Carreiras!AD64+'Sec. Educação'!AD72*Carreiras!AD73+'Sec. Educação'!AD81*Carreiras!AD82+'Sec. Educação'!AD90*Carreiras!AD91</f>
        <v>0</v>
      </c>
      <c r="AE100" s="69">
        <f>AE9*Carreiras!AE10+'Sec. Educação'!AE18*Carreiras!AE19+'Sec. Educação'!AE27*Carreiras!AE28+'Sec. Educação'!AE36*Carreiras!AE37+'Sec. Educação'!AE45*Carreiras!AE46+'Sec. Educação'!AE54*Carreiras!AE55+'Sec. Educação'!AE63*Carreiras!AE64+'Sec. Educação'!AE72*Carreiras!AE73+'Sec. Educação'!AE81*Carreiras!AE82+'Sec. Educação'!AE90*Carreiras!AE91</f>
        <v>0</v>
      </c>
      <c r="AF100" s="69">
        <f>AF9*Carreiras!AF10+'Sec. Educação'!AF18*Carreiras!AF19+'Sec. Educação'!AF27*Carreiras!AF28+'Sec. Educação'!AF36*Carreiras!AF37+'Sec. Educação'!AF45*Carreiras!AF46+'Sec. Educação'!AF54*Carreiras!AF55+'Sec. Educação'!AF63*Carreiras!AF64+'Sec. Educação'!AF72*Carreiras!AF73+'Sec. Educação'!AF81*Carreiras!AF82+'Sec. Educação'!AF90*Carreiras!AF91</f>
        <v>0</v>
      </c>
      <c r="AG100" s="69">
        <f>AG9*Carreiras!AG10+'Sec. Educação'!AG18*Carreiras!AG19+'Sec. Educação'!AG27*Carreiras!AG28+'Sec. Educação'!AG36*Carreiras!AG37+'Sec. Educação'!AG45*Carreiras!AG46+'Sec. Educação'!AG54*Carreiras!AG55+'Sec. Educação'!AG63*Carreiras!AG64+'Sec. Educação'!AG72*Carreiras!AG73+'Sec. Educação'!AG81*Carreiras!AG82+'Sec. Educação'!AG90*Carreiras!AG91</f>
        <v>0</v>
      </c>
      <c r="AH100" s="69">
        <f>AH9*Carreiras!AH10+'Sec. Educação'!AH18*Carreiras!AH19+'Sec. Educação'!AH27*Carreiras!AH28+'Sec. Educação'!AH36*Carreiras!AH37+'Sec. Educação'!AH45*Carreiras!AH46+'Sec. Educação'!AH54*Carreiras!AH55+'Sec. Educação'!AH63*Carreiras!AH64+'Sec. Educação'!AH72*Carreiras!AH73+'Sec. Educação'!AH81*Carreiras!AH82+'Sec. Educação'!AH90*Carreiras!AH91</f>
        <v>0</v>
      </c>
      <c r="AI100" s="69">
        <f>AI9*Carreiras!AI10+'Sec. Educação'!AI18*Carreiras!AI19+'Sec. Educação'!AI27*Carreiras!AI28+'Sec. Educação'!AI36*Carreiras!AI37+'Sec. Educação'!AI45*Carreiras!AI46+'Sec. Educação'!AI54*Carreiras!AI55+'Sec. Educação'!AI63*Carreiras!AI64+'Sec. Educação'!AI72*Carreiras!AI73+'Sec. Educação'!AI81*Carreiras!AI82+'Sec. Educação'!AI90*Carreiras!AI91</f>
        <v>0</v>
      </c>
      <c r="AJ100" s="69">
        <f>AJ9*Carreiras!AJ10+'Sec. Educação'!AJ18*Carreiras!AJ19+'Sec. Educação'!AJ27*Carreiras!AJ28+'Sec. Educação'!AJ36*Carreiras!AJ37+'Sec. Educação'!AJ45*Carreiras!AJ46+'Sec. Educação'!AJ54*Carreiras!AJ55+'Sec. Educação'!AJ63*Carreiras!AJ64+'Sec. Educação'!AJ72*Carreiras!AJ73+'Sec. Educação'!AJ81*Carreiras!AJ82+'Sec. Educação'!AJ90*Carreiras!AJ91</f>
        <v>0</v>
      </c>
      <c r="AK100" s="69">
        <f>AK9*Carreiras!AK10+'Sec. Educação'!AK18*Carreiras!AK19+'Sec. Educação'!AK27*Carreiras!AK28+'Sec. Educação'!AK36*Carreiras!AK37+'Sec. Educação'!AK45*Carreiras!AK46+'Sec. Educação'!AK54*Carreiras!AK55+'Sec. Educação'!AK63*Carreiras!AK64+'Sec. Educação'!AK72*Carreiras!AK73+'Sec. Educação'!AK81*Carreiras!AK82+'Sec. Educação'!AK90*Carreiras!AK91</f>
        <v>0</v>
      </c>
      <c r="AL100" s="69">
        <f>AL9*Carreiras!AL10+'Sec. Educação'!AL18*Carreiras!AL19+'Sec. Educação'!AL27*Carreiras!AL28+'Sec. Educação'!AL36*Carreiras!AL37+'Sec. Educação'!AL45*Carreiras!AL46+'Sec. Educação'!AL54*Carreiras!AL55+'Sec. Educação'!AL63*Carreiras!AL64+'Sec. Educação'!AL72*Carreiras!AL73+'Sec. Educação'!AL81*Carreiras!AL82+'Sec. Educação'!AL90*Carreiras!AL91</f>
        <v>0</v>
      </c>
      <c r="AM100" s="69">
        <f>AM9*Carreiras!AM10+'Sec. Educação'!AM18*Carreiras!AM19+'Sec. Educação'!AM27*Carreiras!AM28+'Sec. Educação'!AM36*Carreiras!AM37+'Sec. Educação'!AM45*Carreiras!AM46+'Sec. Educação'!AM54*Carreiras!AM55+'Sec. Educação'!AM63*Carreiras!AM64+'Sec. Educação'!AM72*Carreiras!AM73+'Sec. Educação'!AM81*Carreiras!AM82+'Sec. Educação'!AM90*Carreiras!AM91</f>
        <v>0</v>
      </c>
      <c r="AN100" s="69">
        <f>AN9*Carreiras!AN10+'Sec. Educação'!AN18*Carreiras!AN19+'Sec. Educação'!AN27*Carreiras!AN28+'Sec. Educação'!AN36*Carreiras!AN37+'Sec. Educação'!AN45*Carreiras!AN46+'Sec. Educação'!AN54*Carreiras!AN55+'Sec. Educação'!AN63*Carreiras!AN64+'Sec. Educação'!AN72*Carreiras!AN73+'Sec. Educação'!AN81*Carreiras!AN82+'Sec. Educação'!AN90*Carreiras!AN91</f>
        <v>0</v>
      </c>
      <c r="AO100" s="69">
        <f>AO9*Carreiras!AO10+'Sec. Educação'!AO18*Carreiras!AO19+'Sec. Educação'!AO27*Carreiras!AO28+'Sec. Educação'!AO36*Carreiras!AO37+'Sec. Educação'!AO45*Carreiras!AO46+'Sec. Educação'!AO54*Carreiras!AO55+'Sec. Educação'!AO63*Carreiras!AO64+'Sec. Educação'!AO72*Carreiras!AO73+'Sec. Educação'!AO81*Carreiras!AO82+'Sec. Educação'!AO90*Carreiras!AO91</f>
        <v>0</v>
      </c>
      <c r="AP100" s="69">
        <f>AP9*Carreiras!AP10+'Sec. Educação'!AP18*Carreiras!AP19+'Sec. Educação'!AP27*Carreiras!AP28+'Sec. Educação'!AP36*Carreiras!AP37+'Sec. Educação'!AP45*Carreiras!AP46+'Sec. Educação'!AP54*Carreiras!AP55+'Sec. Educação'!AP63*Carreiras!AP64+'Sec. Educação'!AP72*Carreiras!AP73+'Sec. Educação'!AP81*Carreiras!AP82+'Sec. Educação'!AP90*Carreiras!AP91</f>
        <v>0</v>
      </c>
    </row>
    <row r="101" spans="2:42" x14ac:dyDescent="0.25">
      <c r="B101" s="91" t="str">
        <f>IF(qtd_niveis&gt;4,"V","")</f>
        <v/>
      </c>
      <c r="C101" s="69">
        <f>C10*Carreiras!C11+'Sec. Educação'!C19*Carreiras!C20+'Sec. Educação'!C28*Carreiras!C29+'Sec. Educação'!C37*Carreiras!C38+'Sec. Educação'!C46*Carreiras!C47+'Sec. Educação'!C55*Carreiras!C56+'Sec. Educação'!C64*Carreiras!C65+'Sec. Educação'!C73*Carreiras!C74+'Sec. Educação'!C82*Carreiras!C83+'Sec. Educação'!C91*Carreiras!C92</f>
        <v>0</v>
      </c>
      <c r="D101" s="69">
        <f>D10*Carreiras!D11+'Sec. Educação'!D19*Carreiras!D20+'Sec. Educação'!D28*Carreiras!D29+'Sec. Educação'!D37*Carreiras!D38+'Sec. Educação'!D46*Carreiras!D47+'Sec. Educação'!D55*Carreiras!D56+'Sec. Educação'!D64*Carreiras!D65+'Sec. Educação'!D73*Carreiras!D74+'Sec. Educação'!D82*Carreiras!D83+'Sec. Educação'!D91*Carreiras!D92</f>
        <v>0</v>
      </c>
      <c r="E101" s="69">
        <f>E10*Carreiras!E11+'Sec. Educação'!E19*Carreiras!E20+'Sec. Educação'!E28*Carreiras!E29+'Sec. Educação'!E37*Carreiras!E38+'Sec. Educação'!E46*Carreiras!E47+'Sec. Educação'!E55*Carreiras!E56+'Sec. Educação'!E64*Carreiras!E65+'Sec. Educação'!E73*Carreiras!E74+'Sec. Educação'!E82*Carreiras!E83+'Sec. Educação'!E91*Carreiras!E92</f>
        <v>0</v>
      </c>
      <c r="F101" s="69">
        <f>F10*Carreiras!F11+'Sec. Educação'!F19*Carreiras!F20+'Sec. Educação'!F28*Carreiras!F29+'Sec. Educação'!F37*Carreiras!F38+'Sec. Educação'!F46*Carreiras!F47+'Sec. Educação'!F55*Carreiras!F56+'Sec. Educação'!F64*Carreiras!F65+'Sec. Educação'!F73*Carreiras!F74+'Sec. Educação'!F82*Carreiras!F83+'Sec. Educação'!F91*Carreiras!F92</f>
        <v>0</v>
      </c>
      <c r="G101" s="69">
        <f>G10*Carreiras!G11+'Sec. Educação'!G19*Carreiras!G20+'Sec. Educação'!G28*Carreiras!G29+'Sec. Educação'!G37*Carreiras!G38+'Sec. Educação'!G46*Carreiras!G47+'Sec. Educação'!G55*Carreiras!G56+'Sec. Educação'!G64*Carreiras!G65+'Sec. Educação'!G73*Carreiras!G74+'Sec. Educação'!G82*Carreiras!G83+'Sec. Educação'!G91*Carreiras!G92</f>
        <v>0</v>
      </c>
      <c r="H101" s="69">
        <f>H10*Carreiras!H11+'Sec. Educação'!H19*Carreiras!H20+'Sec. Educação'!H28*Carreiras!H29+'Sec. Educação'!H37*Carreiras!H38+'Sec. Educação'!H46*Carreiras!H47+'Sec. Educação'!H55*Carreiras!H56+'Sec. Educação'!H64*Carreiras!H65+'Sec. Educação'!H73*Carreiras!H74+'Sec. Educação'!H82*Carreiras!H83+'Sec. Educação'!H91*Carreiras!H92</f>
        <v>0</v>
      </c>
      <c r="I101" s="69">
        <f>I10*Carreiras!I11+'Sec. Educação'!I19*Carreiras!I20+'Sec. Educação'!I28*Carreiras!I29+'Sec. Educação'!I37*Carreiras!I38+'Sec. Educação'!I46*Carreiras!I47+'Sec. Educação'!I55*Carreiras!I56+'Sec. Educação'!I64*Carreiras!I65+'Sec. Educação'!I73*Carreiras!I74+'Sec. Educação'!I82*Carreiras!I83+'Sec. Educação'!I91*Carreiras!I92</f>
        <v>0</v>
      </c>
      <c r="J101" s="69">
        <f>J10*Carreiras!J11+'Sec. Educação'!J19*Carreiras!J20+'Sec. Educação'!J28*Carreiras!J29+'Sec. Educação'!J37*Carreiras!J38+'Sec. Educação'!J46*Carreiras!J47+'Sec. Educação'!J55*Carreiras!J56+'Sec. Educação'!J64*Carreiras!J65+'Sec. Educação'!J73*Carreiras!J74+'Sec. Educação'!J82*Carreiras!J83+'Sec. Educação'!J91*Carreiras!J92</f>
        <v>0</v>
      </c>
      <c r="K101" s="69">
        <f>K10*Carreiras!K11+'Sec. Educação'!K19*Carreiras!K20+'Sec. Educação'!K28*Carreiras!K29+'Sec. Educação'!K37*Carreiras!K38+'Sec. Educação'!K46*Carreiras!K47+'Sec. Educação'!K55*Carreiras!K56+'Sec. Educação'!K64*Carreiras!K65+'Sec. Educação'!K73*Carreiras!K74+'Sec. Educação'!K82*Carreiras!K83+'Sec. Educação'!K91*Carreiras!K92</f>
        <v>0</v>
      </c>
      <c r="L101" s="69">
        <f>L10*Carreiras!L11+'Sec. Educação'!L19*Carreiras!L20+'Sec. Educação'!L28*Carreiras!L29+'Sec. Educação'!L37*Carreiras!L38+'Sec. Educação'!L46*Carreiras!L47+'Sec. Educação'!L55*Carreiras!L56+'Sec. Educação'!L64*Carreiras!L65+'Sec. Educação'!L73*Carreiras!L74+'Sec. Educação'!L82*Carreiras!L83+'Sec. Educação'!L91*Carreiras!L92</f>
        <v>0</v>
      </c>
      <c r="M101" s="69">
        <f>M10*Carreiras!M11+'Sec. Educação'!M19*Carreiras!M20+'Sec. Educação'!M28*Carreiras!M29+'Sec. Educação'!M37*Carreiras!M38+'Sec. Educação'!M46*Carreiras!M47+'Sec. Educação'!M55*Carreiras!M56+'Sec. Educação'!M64*Carreiras!M65+'Sec. Educação'!M73*Carreiras!M74+'Sec. Educação'!M82*Carreiras!M83+'Sec. Educação'!M91*Carreiras!M92</f>
        <v>0</v>
      </c>
      <c r="N101" s="69">
        <f>N10*Carreiras!N11+'Sec. Educação'!N19*Carreiras!N20+'Sec. Educação'!N28*Carreiras!N29+'Sec. Educação'!N37*Carreiras!N38+'Sec. Educação'!N46*Carreiras!N47+'Sec. Educação'!N55*Carreiras!N56+'Sec. Educação'!N64*Carreiras!N65+'Sec. Educação'!N73*Carreiras!N74+'Sec. Educação'!N82*Carreiras!N83+'Sec. Educação'!N91*Carreiras!N92</f>
        <v>0</v>
      </c>
      <c r="O101" s="69">
        <f>O10*Carreiras!O11+'Sec. Educação'!O19*Carreiras!O20+'Sec. Educação'!O28*Carreiras!O29+'Sec. Educação'!O37*Carreiras!O38+'Sec. Educação'!O46*Carreiras!O47+'Sec. Educação'!O55*Carreiras!O56+'Sec. Educação'!O64*Carreiras!O65+'Sec. Educação'!O73*Carreiras!O74+'Sec. Educação'!O82*Carreiras!O83+'Sec. Educação'!O91*Carreiras!O92</f>
        <v>0</v>
      </c>
      <c r="P101" s="69">
        <f>P10*Carreiras!P11+'Sec. Educação'!P19*Carreiras!P20+'Sec. Educação'!P28*Carreiras!P29+'Sec. Educação'!P37*Carreiras!P38+'Sec. Educação'!P46*Carreiras!P47+'Sec. Educação'!P55*Carreiras!P56+'Sec. Educação'!P64*Carreiras!P65+'Sec. Educação'!P73*Carreiras!P74+'Sec. Educação'!P82*Carreiras!P83+'Sec. Educação'!P91*Carreiras!P92</f>
        <v>0</v>
      </c>
      <c r="Q101" s="69">
        <f>Q10*Carreiras!Q11+'Sec. Educação'!Q19*Carreiras!Q20+'Sec. Educação'!Q28*Carreiras!Q29+'Sec. Educação'!Q37*Carreiras!Q38+'Sec. Educação'!Q46*Carreiras!Q47+'Sec. Educação'!Q55*Carreiras!Q56+'Sec. Educação'!Q64*Carreiras!Q65+'Sec. Educação'!Q73*Carreiras!Q74+'Sec. Educação'!Q82*Carreiras!Q83+'Sec. Educação'!Q91*Carreiras!Q92</f>
        <v>0</v>
      </c>
      <c r="R101" s="69">
        <f>R10*Carreiras!R11+'Sec. Educação'!R19*Carreiras!R20+'Sec. Educação'!R28*Carreiras!R29+'Sec. Educação'!R37*Carreiras!R38+'Sec. Educação'!R46*Carreiras!R47+'Sec. Educação'!R55*Carreiras!R56+'Sec. Educação'!R64*Carreiras!R65+'Sec. Educação'!R73*Carreiras!R74+'Sec. Educação'!R82*Carreiras!R83+'Sec. Educação'!R91*Carreiras!R92</f>
        <v>0</v>
      </c>
      <c r="S101" s="69">
        <f>S10*Carreiras!S11+'Sec. Educação'!S19*Carreiras!S20+'Sec. Educação'!S28*Carreiras!S29+'Sec. Educação'!S37*Carreiras!S38+'Sec. Educação'!S46*Carreiras!S47+'Sec. Educação'!S55*Carreiras!S56+'Sec. Educação'!S64*Carreiras!S65+'Sec. Educação'!S73*Carreiras!S74+'Sec. Educação'!S82*Carreiras!S83+'Sec. Educação'!S91*Carreiras!S92</f>
        <v>0</v>
      </c>
      <c r="T101" s="69">
        <f>T10*Carreiras!T11+'Sec. Educação'!T19*Carreiras!T20+'Sec. Educação'!T28*Carreiras!T29+'Sec. Educação'!T37*Carreiras!T38+'Sec. Educação'!T46*Carreiras!T47+'Sec. Educação'!T55*Carreiras!T56+'Sec. Educação'!T64*Carreiras!T65+'Sec. Educação'!T73*Carreiras!T74+'Sec. Educação'!T82*Carreiras!T83+'Sec. Educação'!T91*Carreiras!T92</f>
        <v>0</v>
      </c>
      <c r="U101" s="69">
        <f>U10*Carreiras!U11+'Sec. Educação'!U19*Carreiras!U20+'Sec. Educação'!U28*Carreiras!U29+'Sec. Educação'!U37*Carreiras!U38+'Sec. Educação'!U46*Carreiras!U47+'Sec. Educação'!U55*Carreiras!U56+'Sec. Educação'!U64*Carreiras!U65+'Sec. Educação'!U73*Carreiras!U74+'Sec. Educação'!U82*Carreiras!U83+'Sec. Educação'!U91*Carreiras!U92</f>
        <v>0</v>
      </c>
      <c r="V101" s="69">
        <f>V10*Carreiras!V11+'Sec. Educação'!V19*Carreiras!V20+'Sec. Educação'!V28*Carreiras!V29+'Sec. Educação'!V37*Carreiras!V38+'Sec. Educação'!V46*Carreiras!V47+'Sec. Educação'!V55*Carreiras!V56+'Sec. Educação'!V64*Carreiras!V65+'Sec. Educação'!V73*Carreiras!V74+'Sec. Educação'!V82*Carreiras!V83+'Sec. Educação'!V91*Carreiras!V92</f>
        <v>0</v>
      </c>
      <c r="W101" s="69">
        <f>W10*Carreiras!W11+'Sec. Educação'!W19*Carreiras!W20+'Sec. Educação'!W28*Carreiras!W29+'Sec. Educação'!W37*Carreiras!W38+'Sec. Educação'!W46*Carreiras!W47+'Sec. Educação'!W55*Carreiras!W56+'Sec. Educação'!W64*Carreiras!W65+'Sec. Educação'!W73*Carreiras!W74+'Sec. Educação'!W82*Carreiras!W83+'Sec. Educação'!W91*Carreiras!W92</f>
        <v>0</v>
      </c>
      <c r="X101" s="69">
        <f>X10*Carreiras!X11+'Sec. Educação'!X19*Carreiras!X20+'Sec. Educação'!X28*Carreiras!X29+'Sec. Educação'!X37*Carreiras!X38+'Sec. Educação'!X46*Carreiras!X47+'Sec. Educação'!X55*Carreiras!X56+'Sec. Educação'!X64*Carreiras!X65+'Sec. Educação'!X73*Carreiras!X74+'Sec. Educação'!X82*Carreiras!X83+'Sec. Educação'!X91*Carreiras!X92</f>
        <v>0</v>
      </c>
      <c r="Y101" s="69">
        <f>Y10*Carreiras!Y11+'Sec. Educação'!Y19*Carreiras!Y20+'Sec. Educação'!Y28*Carreiras!Y29+'Sec. Educação'!Y37*Carreiras!Y38+'Sec. Educação'!Y46*Carreiras!Y47+'Sec. Educação'!Y55*Carreiras!Y56+'Sec. Educação'!Y64*Carreiras!Y65+'Sec. Educação'!Y73*Carreiras!Y74+'Sec. Educação'!Y82*Carreiras!Y83+'Sec. Educação'!Y91*Carreiras!Y92</f>
        <v>0</v>
      </c>
      <c r="Z101" s="69">
        <f>Z10*Carreiras!Z11+'Sec. Educação'!Z19*Carreiras!Z20+'Sec. Educação'!Z28*Carreiras!Z29+'Sec. Educação'!Z37*Carreiras!Z38+'Sec. Educação'!Z46*Carreiras!Z47+'Sec. Educação'!Z55*Carreiras!Z56+'Sec. Educação'!Z64*Carreiras!Z65+'Sec. Educação'!Z73*Carreiras!Z74+'Sec. Educação'!Z82*Carreiras!Z83+'Sec. Educação'!Z91*Carreiras!Z92</f>
        <v>0</v>
      </c>
      <c r="AA101" s="69">
        <f>AA10*Carreiras!AA11+'Sec. Educação'!AA19*Carreiras!AA20+'Sec. Educação'!AA28*Carreiras!AA29+'Sec. Educação'!AA37*Carreiras!AA38+'Sec. Educação'!AA46*Carreiras!AA47+'Sec. Educação'!AA55*Carreiras!AA56+'Sec. Educação'!AA64*Carreiras!AA65+'Sec. Educação'!AA73*Carreiras!AA74+'Sec. Educação'!AA82*Carreiras!AA83+'Sec. Educação'!AA91*Carreiras!AA92</f>
        <v>0</v>
      </c>
      <c r="AB101" s="69">
        <f>AB10*Carreiras!AB11+'Sec. Educação'!AB19*Carreiras!AB20+'Sec. Educação'!AB28*Carreiras!AB29+'Sec. Educação'!AB37*Carreiras!AB38+'Sec. Educação'!AB46*Carreiras!AB47+'Sec. Educação'!AB55*Carreiras!AB56+'Sec. Educação'!AB64*Carreiras!AB65+'Sec. Educação'!AB73*Carreiras!AB74+'Sec. Educação'!AB82*Carreiras!AB83+'Sec. Educação'!AB91*Carreiras!AB92</f>
        <v>0</v>
      </c>
      <c r="AC101" s="69">
        <f>AC10*Carreiras!AC11+'Sec. Educação'!AC19*Carreiras!AC20+'Sec. Educação'!AC28*Carreiras!AC29+'Sec. Educação'!AC37*Carreiras!AC38+'Sec. Educação'!AC46*Carreiras!AC47+'Sec. Educação'!AC55*Carreiras!AC56+'Sec. Educação'!AC64*Carreiras!AC65+'Sec. Educação'!AC73*Carreiras!AC74+'Sec. Educação'!AC82*Carreiras!AC83+'Sec. Educação'!AC91*Carreiras!AC92</f>
        <v>0</v>
      </c>
      <c r="AD101" s="69">
        <f>AD10*Carreiras!AD11+'Sec. Educação'!AD19*Carreiras!AD20+'Sec. Educação'!AD28*Carreiras!AD29+'Sec. Educação'!AD37*Carreiras!AD38+'Sec. Educação'!AD46*Carreiras!AD47+'Sec. Educação'!AD55*Carreiras!AD56+'Sec. Educação'!AD64*Carreiras!AD65+'Sec. Educação'!AD73*Carreiras!AD74+'Sec. Educação'!AD82*Carreiras!AD83+'Sec. Educação'!AD91*Carreiras!AD92</f>
        <v>0</v>
      </c>
      <c r="AE101" s="69">
        <f>AE10*Carreiras!AE11+'Sec. Educação'!AE19*Carreiras!AE20+'Sec. Educação'!AE28*Carreiras!AE29+'Sec. Educação'!AE37*Carreiras!AE38+'Sec. Educação'!AE46*Carreiras!AE47+'Sec. Educação'!AE55*Carreiras!AE56+'Sec. Educação'!AE64*Carreiras!AE65+'Sec. Educação'!AE73*Carreiras!AE74+'Sec. Educação'!AE82*Carreiras!AE83+'Sec. Educação'!AE91*Carreiras!AE92</f>
        <v>0</v>
      </c>
      <c r="AF101" s="69">
        <f>AF10*Carreiras!AF11+'Sec. Educação'!AF19*Carreiras!AF20+'Sec. Educação'!AF28*Carreiras!AF29+'Sec. Educação'!AF37*Carreiras!AF38+'Sec. Educação'!AF46*Carreiras!AF47+'Sec. Educação'!AF55*Carreiras!AF56+'Sec. Educação'!AF64*Carreiras!AF65+'Sec. Educação'!AF73*Carreiras!AF74+'Sec. Educação'!AF82*Carreiras!AF83+'Sec. Educação'!AF91*Carreiras!AF92</f>
        <v>0</v>
      </c>
      <c r="AG101" s="69">
        <f>AG10*Carreiras!AG11+'Sec. Educação'!AG19*Carreiras!AG20+'Sec. Educação'!AG28*Carreiras!AG29+'Sec. Educação'!AG37*Carreiras!AG38+'Sec. Educação'!AG46*Carreiras!AG47+'Sec. Educação'!AG55*Carreiras!AG56+'Sec. Educação'!AG64*Carreiras!AG65+'Sec. Educação'!AG73*Carreiras!AG74+'Sec. Educação'!AG82*Carreiras!AG83+'Sec. Educação'!AG91*Carreiras!AG92</f>
        <v>0</v>
      </c>
      <c r="AH101" s="69">
        <f>AH10*Carreiras!AH11+'Sec. Educação'!AH19*Carreiras!AH20+'Sec. Educação'!AH28*Carreiras!AH29+'Sec. Educação'!AH37*Carreiras!AH38+'Sec. Educação'!AH46*Carreiras!AH47+'Sec. Educação'!AH55*Carreiras!AH56+'Sec. Educação'!AH64*Carreiras!AH65+'Sec. Educação'!AH73*Carreiras!AH74+'Sec. Educação'!AH82*Carreiras!AH83+'Sec. Educação'!AH91*Carreiras!AH92</f>
        <v>0</v>
      </c>
      <c r="AI101" s="69">
        <f>AI10*Carreiras!AI11+'Sec. Educação'!AI19*Carreiras!AI20+'Sec. Educação'!AI28*Carreiras!AI29+'Sec. Educação'!AI37*Carreiras!AI38+'Sec. Educação'!AI46*Carreiras!AI47+'Sec. Educação'!AI55*Carreiras!AI56+'Sec. Educação'!AI64*Carreiras!AI65+'Sec. Educação'!AI73*Carreiras!AI74+'Sec. Educação'!AI82*Carreiras!AI83+'Sec. Educação'!AI91*Carreiras!AI92</f>
        <v>0</v>
      </c>
      <c r="AJ101" s="69">
        <f>AJ10*Carreiras!AJ11+'Sec. Educação'!AJ19*Carreiras!AJ20+'Sec. Educação'!AJ28*Carreiras!AJ29+'Sec. Educação'!AJ37*Carreiras!AJ38+'Sec. Educação'!AJ46*Carreiras!AJ47+'Sec. Educação'!AJ55*Carreiras!AJ56+'Sec. Educação'!AJ64*Carreiras!AJ65+'Sec. Educação'!AJ73*Carreiras!AJ74+'Sec. Educação'!AJ82*Carreiras!AJ83+'Sec. Educação'!AJ91*Carreiras!AJ92</f>
        <v>0</v>
      </c>
      <c r="AK101" s="69">
        <f>AK10*Carreiras!AK11+'Sec. Educação'!AK19*Carreiras!AK20+'Sec. Educação'!AK28*Carreiras!AK29+'Sec. Educação'!AK37*Carreiras!AK38+'Sec. Educação'!AK46*Carreiras!AK47+'Sec. Educação'!AK55*Carreiras!AK56+'Sec. Educação'!AK64*Carreiras!AK65+'Sec. Educação'!AK73*Carreiras!AK74+'Sec. Educação'!AK82*Carreiras!AK83+'Sec. Educação'!AK91*Carreiras!AK92</f>
        <v>0</v>
      </c>
      <c r="AL101" s="69">
        <f>AL10*Carreiras!AL11+'Sec. Educação'!AL19*Carreiras!AL20+'Sec. Educação'!AL28*Carreiras!AL29+'Sec. Educação'!AL37*Carreiras!AL38+'Sec. Educação'!AL46*Carreiras!AL47+'Sec. Educação'!AL55*Carreiras!AL56+'Sec. Educação'!AL64*Carreiras!AL65+'Sec. Educação'!AL73*Carreiras!AL74+'Sec. Educação'!AL82*Carreiras!AL83+'Sec. Educação'!AL91*Carreiras!AL92</f>
        <v>0</v>
      </c>
      <c r="AM101" s="69">
        <f>AM10*Carreiras!AM11+'Sec. Educação'!AM19*Carreiras!AM20+'Sec. Educação'!AM28*Carreiras!AM29+'Sec. Educação'!AM37*Carreiras!AM38+'Sec. Educação'!AM46*Carreiras!AM47+'Sec. Educação'!AM55*Carreiras!AM56+'Sec. Educação'!AM64*Carreiras!AM65+'Sec. Educação'!AM73*Carreiras!AM74+'Sec. Educação'!AM82*Carreiras!AM83+'Sec. Educação'!AM91*Carreiras!AM92</f>
        <v>0</v>
      </c>
      <c r="AN101" s="69">
        <f>AN10*Carreiras!AN11+'Sec. Educação'!AN19*Carreiras!AN20+'Sec. Educação'!AN28*Carreiras!AN29+'Sec. Educação'!AN37*Carreiras!AN38+'Sec. Educação'!AN46*Carreiras!AN47+'Sec. Educação'!AN55*Carreiras!AN56+'Sec. Educação'!AN64*Carreiras!AN65+'Sec. Educação'!AN73*Carreiras!AN74+'Sec. Educação'!AN82*Carreiras!AN83+'Sec. Educação'!AN91*Carreiras!AN92</f>
        <v>0</v>
      </c>
      <c r="AO101" s="69">
        <f>AO10*Carreiras!AO11+'Sec. Educação'!AO19*Carreiras!AO20+'Sec. Educação'!AO28*Carreiras!AO29+'Sec. Educação'!AO37*Carreiras!AO38+'Sec. Educação'!AO46*Carreiras!AO47+'Sec. Educação'!AO55*Carreiras!AO56+'Sec. Educação'!AO64*Carreiras!AO65+'Sec. Educação'!AO73*Carreiras!AO74+'Sec. Educação'!AO82*Carreiras!AO83+'Sec. Educação'!AO91*Carreiras!AO92</f>
        <v>0</v>
      </c>
      <c r="AP101" s="69">
        <f>AP10*Carreiras!AP11+'Sec. Educação'!AP19*Carreiras!AP20+'Sec. Educação'!AP28*Carreiras!AP29+'Sec. Educação'!AP37*Carreiras!AP38+'Sec. Educação'!AP46*Carreiras!AP47+'Sec. Educação'!AP55*Carreiras!AP56+'Sec. Educação'!AP64*Carreiras!AP65+'Sec. Educação'!AP73*Carreiras!AP74+'Sec. Educação'!AP82*Carreiras!AP83+'Sec. Educação'!AP91*Carreiras!AP92</f>
        <v>0</v>
      </c>
    </row>
    <row r="102" spans="2:42" x14ac:dyDescent="0.25">
      <c r="B102" s="91" t="str">
        <f>IF(qtd_niveis&gt;5,"VI","")</f>
        <v/>
      </c>
      <c r="C102" s="69">
        <f>C11*Carreiras!C12+'Sec. Educação'!C20*Carreiras!C21+'Sec. Educação'!C29*Carreiras!C30+'Sec. Educação'!C38*Carreiras!C39+'Sec. Educação'!C47*Carreiras!C48+'Sec. Educação'!C56*Carreiras!C57+'Sec. Educação'!C65*Carreiras!C66+'Sec. Educação'!C74*Carreiras!C75+'Sec. Educação'!C83*Carreiras!C84+'Sec. Educação'!C92*Carreiras!C93</f>
        <v>0</v>
      </c>
      <c r="D102" s="69">
        <f>D11*Carreiras!D12+'Sec. Educação'!D20*Carreiras!D21+'Sec. Educação'!D29*Carreiras!D30+'Sec. Educação'!D38*Carreiras!D39+'Sec. Educação'!D47*Carreiras!D48+'Sec. Educação'!D56*Carreiras!D57+'Sec. Educação'!D65*Carreiras!D66+'Sec. Educação'!D74*Carreiras!D75+'Sec. Educação'!D83*Carreiras!D84+'Sec. Educação'!D92*Carreiras!D93</f>
        <v>0</v>
      </c>
      <c r="E102" s="69">
        <f>E11*Carreiras!E12+'Sec. Educação'!E20*Carreiras!E21+'Sec. Educação'!E29*Carreiras!E30+'Sec. Educação'!E38*Carreiras!E39+'Sec. Educação'!E47*Carreiras!E48+'Sec. Educação'!E56*Carreiras!E57+'Sec. Educação'!E65*Carreiras!E66+'Sec. Educação'!E74*Carreiras!E75+'Sec. Educação'!E83*Carreiras!E84+'Sec. Educação'!E92*Carreiras!E93</f>
        <v>0</v>
      </c>
      <c r="F102" s="69">
        <f>F11*Carreiras!F12+'Sec. Educação'!F20*Carreiras!F21+'Sec. Educação'!F29*Carreiras!F30+'Sec. Educação'!F38*Carreiras!F39+'Sec. Educação'!F47*Carreiras!F48+'Sec. Educação'!F56*Carreiras!F57+'Sec. Educação'!F65*Carreiras!F66+'Sec. Educação'!F74*Carreiras!F75+'Sec. Educação'!F83*Carreiras!F84+'Sec. Educação'!F92*Carreiras!F93</f>
        <v>0</v>
      </c>
      <c r="G102" s="69">
        <f>G11*Carreiras!G12+'Sec. Educação'!G20*Carreiras!G21+'Sec. Educação'!G29*Carreiras!G30+'Sec. Educação'!G38*Carreiras!G39+'Sec. Educação'!G47*Carreiras!G48+'Sec. Educação'!G56*Carreiras!G57+'Sec. Educação'!G65*Carreiras!G66+'Sec. Educação'!G74*Carreiras!G75+'Sec. Educação'!G83*Carreiras!G84+'Sec. Educação'!G92*Carreiras!G93</f>
        <v>0</v>
      </c>
      <c r="H102" s="69">
        <f>H11*Carreiras!H12+'Sec. Educação'!H20*Carreiras!H21+'Sec. Educação'!H29*Carreiras!H30+'Sec. Educação'!H38*Carreiras!H39+'Sec. Educação'!H47*Carreiras!H48+'Sec. Educação'!H56*Carreiras!H57+'Sec. Educação'!H65*Carreiras!H66+'Sec. Educação'!H74*Carreiras!H75+'Sec. Educação'!H83*Carreiras!H84+'Sec. Educação'!H92*Carreiras!H93</f>
        <v>0</v>
      </c>
      <c r="I102" s="69">
        <f>I11*Carreiras!I12+'Sec. Educação'!I20*Carreiras!I21+'Sec. Educação'!I29*Carreiras!I30+'Sec. Educação'!I38*Carreiras!I39+'Sec. Educação'!I47*Carreiras!I48+'Sec. Educação'!I56*Carreiras!I57+'Sec. Educação'!I65*Carreiras!I66+'Sec. Educação'!I74*Carreiras!I75+'Sec. Educação'!I83*Carreiras!I84+'Sec. Educação'!I92*Carreiras!I93</f>
        <v>0</v>
      </c>
      <c r="J102" s="69">
        <f>J11*Carreiras!J12+'Sec. Educação'!J20*Carreiras!J21+'Sec. Educação'!J29*Carreiras!J30+'Sec. Educação'!J38*Carreiras!J39+'Sec. Educação'!J47*Carreiras!J48+'Sec. Educação'!J56*Carreiras!J57+'Sec. Educação'!J65*Carreiras!J66+'Sec. Educação'!J74*Carreiras!J75+'Sec. Educação'!J83*Carreiras!J84+'Sec. Educação'!J92*Carreiras!J93</f>
        <v>0</v>
      </c>
      <c r="K102" s="69">
        <f>K11*Carreiras!K12+'Sec. Educação'!K20*Carreiras!K21+'Sec. Educação'!K29*Carreiras!K30+'Sec. Educação'!K38*Carreiras!K39+'Sec. Educação'!K47*Carreiras!K48+'Sec. Educação'!K56*Carreiras!K57+'Sec. Educação'!K65*Carreiras!K66+'Sec. Educação'!K74*Carreiras!K75+'Sec. Educação'!K83*Carreiras!K84+'Sec. Educação'!K92*Carreiras!K93</f>
        <v>0</v>
      </c>
      <c r="L102" s="69">
        <f>L11*Carreiras!L12+'Sec. Educação'!L20*Carreiras!L21+'Sec. Educação'!L29*Carreiras!L30+'Sec. Educação'!L38*Carreiras!L39+'Sec. Educação'!L47*Carreiras!L48+'Sec. Educação'!L56*Carreiras!L57+'Sec. Educação'!L65*Carreiras!L66+'Sec. Educação'!L74*Carreiras!L75+'Sec. Educação'!L83*Carreiras!L84+'Sec. Educação'!L92*Carreiras!L93</f>
        <v>0</v>
      </c>
      <c r="M102" s="69">
        <f>M11*Carreiras!M12+'Sec. Educação'!M20*Carreiras!M21+'Sec. Educação'!M29*Carreiras!M30+'Sec. Educação'!M38*Carreiras!M39+'Sec. Educação'!M47*Carreiras!M48+'Sec. Educação'!M56*Carreiras!M57+'Sec. Educação'!M65*Carreiras!M66+'Sec. Educação'!M74*Carreiras!M75+'Sec. Educação'!M83*Carreiras!M84+'Sec. Educação'!M92*Carreiras!M93</f>
        <v>0</v>
      </c>
      <c r="N102" s="69">
        <f>N11*Carreiras!N12+'Sec. Educação'!N20*Carreiras!N21+'Sec. Educação'!N29*Carreiras!N30+'Sec. Educação'!N38*Carreiras!N39+'Sec. Educação'!N47*Carreiras!N48+'Sec. Educação'!N56*Carreiras!N57+'Sec. Educação'!N65*Carreiras!N66+'Sec. Educação'!N74*Carreiras!N75+'Sec. Educação'!N83*Carreiras!N84+'Sec. Educação'!N92*Carreiras!N93</f>
        <v>0</v>
      </c>
      <c r="O102" s="69">
        <f>O11*Carreiras!O12+'Sec. Educação'!O20*Carreiras!O21+'Sec. Educação'!O29*Carreiras!O30+'Sec. Educação'!O38*Carreiras!O39+'Sec. Educação'!O47*Carreiras!O48+'Sec. Educação'!O56*Carreiras!O57+'Sec. Educação'!O65*Carreiras!O66+'Sec. Educação'!O74*Carreiras!O75+'Sec. Educação'!O83*Carreiras!O84+'Sec. Educação'!O92*Carreiras!O93</f>
        <v>0</v>
      </c>
      <c r="P102" s="69">
        <f>P11*Carreiras!P12+'Sec. Educação'!P20*Carreiras!P21+'Sec. Educação'!P29*Carreiras!P30+'Sec. Educação'!P38*Carreiras!P39+'Sec. Educação'!P47*Carreiras!P48+'Sec. Educação'!P56*Carreiras!P57+'Sec. Educação'!P65*Carreiras!P66+'Sec. Educação'!P74*Carreiras!P75+'Sec. Educação'!P83*Carreiras!P84+'Sec. Educação'!P92*Carreiras!P93</f>
        <v>0</v>
      </c>
      <c r="Q102" s="69">
        <f>Q11*Carreiras!Q12+'Sec. Educação'!Q20*Carreiras!Q21+'Sec. Educação'!Q29*Carreiras!Q30+'Sec. Educação'!Q38*Carreiras!Q39+'Sec. Educação'!Q47*Carreiras!Q48+'Sec. Educação'!Q56*Carreiras!Q57+'Sec. Educação'!Q65*Carreiras!Q66+'Sec. Educação'!Q74*Carreiras!Q75+'Sec. Educação'!Q83*Carreiras!Q84+'Sec. Educação'!Q92*Carreiras!Q93</f>
        <v>0</v>
      </c>
      <c r="R102" s="69">
        <f>R11*Carreiras!R12+'Sec. Educação'!R20*Carreiras!R21+'Sec. Educação'!R29*Carreiras!R30+'Sec. Educação'!R38*Carreiras!R39+'Sec. Educação'!R47*Carreiras!R48+'Sec. Educação'!R56*Carreiras!R57+'Sec. Educação'!R65*Carreiras!R66+'Sec. Educação'!R74*Carreiras!R75+'Sec. Educação'!R83*Carreiras!R84+'Sec. Educação'!R92*Carreiras!R93</f>
        <v>0</v>
      </c>
      <c r="S102" s="69">
        <f>S11*Carreiras!S12+'Sec. Educação'!S20*Carreiras!S21+'Sec. Educação'!S29*Carreiras!S30+'Sec. Educação'!S38*Carreiras!S39+'Sec. Educação'!S47*Carreiras!S48+'Sec. Educação'!S56*Carreiras!S57+'Sec. Educação'!S65*Carreiras!S66+'Sec. Educação'!S74*Carreiras!S75+'Sec. Educação'!S83*Carreiras!S84+'Sec. Educação'!S92*Carreiras!S93</f>
        <v>0</v>
      </c>
      <c r="T102" s="69">
        <f>T11*Carreiras!T12+'Sec. Educação'!T20*Carreiras!T21+'Sec. Educação'!T29*Carreiras!T30+'Sec. Educação'!T38*Carreiras!T39+'Sec. Educação'!T47*Carreiras!T48+'Sec. Educação'!T56*Carreiras!T57+'Sec. Educação'!T65*Carreiras!T66+'Sec. Educação'!T74*Carreiras!T75+'Sec. Educação'!T83*Carreiras!T84+'Sec. Educação'!T92*Carreiras!T93</f>
        <v>0</v>
      </c>
      <c r="U102" s="69">
        <f>U11*Carreiras!U12+'Sec. Educação'!U20*Carreiras!U21+'Sec. Educação'!U29*Carreiras!U30+'Sec. Educação'!U38*Carreiras!U39+'Sec. Educação'!U47*Carreiras!U48+'Sec. Educação'!U56*Carreiras!U57+'Sec. Educação'!U65*Carreiras!U66+'Sec. Educação'!U74*Carreiras!U75+'Sec. Educação'!U83*Carreiras!U84+'Sec. Educação'!U92*Carreiras!U93</f>
        <v>0</v>
      </c>
      <c r="V102" s="69">
        <f>V11*Carreiras!V12+'Sec. Educação'!V20*Carreiras!V21+'Sec. Educação'!V29*Carreiras!V30+'Sec. Educação'!V38*Carreiras!V39+'Sec. Educação'!V47*Carreiras!V48+'Sec. Educação'!V56*Carreiras!V57+'Sec. Educação'!V65*Carreiras!V66+'Sec. Educação'!V74*Carreiras!V75+'Sec. Educação'!V83*Carreiras!V84+'Sec. Educação'!V92*Carreiras!V93</f>
        <v>0</v>
      </c>
      <c r="W102" s="69">
        <f>W11*Carreiras!W12+'Sec. Educação'!W20*Carreiras!W21+'Sec. Educação'!W29*Carreiras!W30+'Sec. Educação'!W38*Carreiras!W39+'Sec. Educação'!W47*Carreiras!W48+'Sec. Educação'!W56*Carreiras!W57+'Sec. Educação'!W65*Carreiras!W66+'Sec. Educação'!W74*Carreiras!W75+'Sec. Educação'!W83*Carreiras!W84+'Sec. Educação'!W92*Carreiras!W93</f>
        <v>0</v>
      </c>
      <c r="X102" s="69">
        <f>X11*Carreiras!X12+'Sec. Educação'!X20*Carreiras!X21+'Sec. Educação'!X29*Carreiras!X30+'Sec. Educação'!X38*Carreiras!X39+'Sec. Educação'!X47*Carreiras!X48+'Sec. Educação'!X56*Carreiras!X57+'Sec. Educação'!X65*Carreiras!X66+'Sec. Educação'!X74*Carreiras!X75+'Sec. Educação'!X83*Carreiras!X84+'Sec. Educação'!X92*Carreiras!X93</f>
        <v>0</v>
      </c>
      <c r="Y102" s="69">
        <f>Y11*Carreiras!Y12+'Sec. Educação'!Y20*Carreiras!Y21+'Sec. Educação'!Y29*Carreiras!Y30+'Sec. Educação'!Y38*Carreiras!Y39+'Sec. Educação'!Y47*Carreiras!Y48+'Sec. Educação'!Y56*Carreiras!Y57+'Sec. Educação'!Y65*Carreiras!Y66+'Sec. Educação'!Y74*Carreiras!Y75+'Sec. Educação'!Y83*Carreiras!Y84+'Sec. Educação'!Y92*Carreiras!Y93</f>
        <v>0</v>
      </c>
      <c r="Z102" s="69">
        <f>Z11*Carreiras!Z12+'Sec. Educação'!Z20*Carreiras!Z21+'Sec. Educação'!Z29*Carreiras!Z30+'Sec. Educação'!Z38*Carreiras!Z39+'Sec. Educação'!Z47*Carreiras!Z48+'Sec. Educação'!Z56*Carreiras!Z57+'Sec. Educação'!Z65*Carreiras!Z66+'Sec. Educação'!Z74*Carreiras!Z75+'Sec. Educação'!Z83*Carreiras!Z84+'Sec. Educação'!Z92*Carreiras!Z93</f>
        <v>0</v>
      </c>
      <c r="AA102" s="69">
        <f>AA11*Carreiras!AA12+'Sec. Educação'!AA20*Carreiras!AA21+'Sec. Educação'!AA29*Carreiras!AA30+'Sec. Educação'!AA38*Carreiras!AA39+'Sec. Educação'!AA47*Carreiras!AA48+'Sec. Educação'!AA56*Carreiras!AA57+'Sec. Educação'!AA65*Carreiras!AA66+'Sec. Educação'!AA74*Carreiras!AA75+'Sec. Educação'!AA83*Carreiras!AA84+'Sec. Educação'!AA92*Carreiras!AA93</f>
        <v>0</v>
      </c>
      <c r="AB102" s="69">
        <f>AB11*Carreiras!AB12+'Sec. Educação'!AB20*Carreiras!AB21+'Sec. Educação'!AB29*Carreiras!AB30+'Sec. Educação'!AB38*Carreiras!AB39+'Sec. Educação'!AB47*Carreiras!AB48+'Sec. Educação'!AB56*Carreiras!AB57+'Sec. Educação'!AB65*Carreiras!AB66+'Sec. Educação'!AB74*Carreiras!AB75+'Sec. Educação'!AB83*Carreiras!AB84+'Sec. Educação'!AB92*Carreiras!AB93</f>
        <v>0</v>
      </c>
      <c r="AC102" s="69">
        <f>AC11*Carreiras!AC12+'Sec. Educação'!AC20*Carreiras!AC21+'Sec. Educação'!AC29*Carreiras!AC30+'Sec. Educação'!AC38*Carreiras!AC39+'Sec. Educação'!AC47*Carreiras!AC48+'Sec. Educação'!AC56*Carreiras!AC57+'Sec. Educação'!AC65*Carreiras!AC66+'Sec. Educação'!AC74*Carreiras!AC75+'Sec. Educação'!AC83*Carreiras!AC84+'Sec. Educação'!AC92*Carreiras!AC93</f>
        <v>0</v>
      </c>
      <c r="AD102" s="69">
        <f>AD11*Carreiras!AD12+'Sec. Educação'!AD20*Carreiras!AD21+'Sec. Educação'!AD29*Carreiras!AD30+'Sec. Educação'!AD38*Carreiras!AD39+'Sec. Educação'!AD47*Carreiras!AD48+'Sec. Educação'!AD56*Carreiras!AD57+'Sec. Educação'!AD65*Carreiras!AD66+'Sec. Educação'!AD74*Carreiras!AD75+'Sec. Educação'!AD83*Carreiras!AD84+'Sec. Educação'!AD92*Carreiras!AD93</f>
        <v>0</v>
      </c>
      <c r="AE102" s="69">
        <f>AE11*Carreiras!AE12+'Sec. Educação'!AE20*Carreiras!AE21+'Sec. Educação'!AE29*Carreiras!AE30+'Sec. Educação'!AE38*Carreiras!AE39+'Sec. Educação'!AE47*Carreiras!AE48+'Sec. Educação'!AE56*Carreiras!AE57+'Sec. Educação'!AE65*Carreiras!AE66+'Sec. Educação'!AE74*Carreiras!AE75+'Sec. Educação'!AE83*Carreiras!AE84+'Sec. Educação'!AE92*Carreiras!AE93</f>
        <v>0</v>
      </c>
      <c r="AF102" s="69">
        <f>AF11*Carreiras!AF12+'Sec. Educação'!AF20*Carreiras!AF21+'Sec. Educação'!AF29*Carreiras!AF30+'Sec. Educação'!AF38*Carreiras!AF39+'Sec. Educação'!AF47*Carreiras!AF48+'Sec. Educação'!AF56*Carreiras!AF57+'Sec. Educação'!AF65*Carreiras!AF66+'Sec. Educação'!AF74*Carreiras!AF75+'Sec. Educação'!AF83*Carreiras!AF84+'Sec. Educação'!AF92*Carreiras!AF93</f>
        <v>0</v>
      </c>
      <c r="AG102" s="69">
        <f>AG11*Carreiras!AG12+'Sec. Educação'!AG20*Carreiras!AG21+'Sec. Educação'!AG29*Carreiras!AG30+'Sec. Educação'!AG38*Carreiras!AG39+'Sec. Educação'!AG47*Carreiras!AG48+'Sec. Educação'!AG56*Carreiras!AG57+'Sec. Educação'!AG65*Carreiras!AG66+'Sec. Educação'!AG74*Carreiras!AG75+'Sec. Educação'!AG83*Carreiras!AG84+'Sec. Educação'!AG92*Carreiras!AG93</f>
        <v>0</v>
      </c>
      <c r="AH102" s="69">
        <f>AH11*Carreiras!AH12+'Sec. Educação'!AH20*Carreiras!AH21+'Sec. Educação'!AH29*Carreiras!AH30+'Sec. Educação'!AH38*Carreiras!AH39+'Sec. Educação'!AH47*Carreiras!AH48+'Sec. Educação'!AH56*Carreiras!AH57+'Sec. Educação'!AH65*Carreiras!AH66+'Sec. Educação'!AH74*Carreiras!AH75+'Sec. Educação'!AH83*Carreiras!AH84+'Sec. Educação'!AH92*Carreiras!AH93</f>
        <v>0</v>
      </c>
      <c r="AI102" s="69">
        <f>AI11*Carreiras!AI12+'Sec. Educação'!AI20*Carreiras!AI21+'Sec. Educação'!AI29*Carreiras!AI30+'Sec. Educação'!AI38*Carreiras!AI39+'Sec. Educação'!AI47*Carreiras!AI48+'Sec. Educação'!AI56*Carreiras!AI57+'Sec. Educação'!AI65*Carreiras!AI66+'Sec. Educação'!AI74*Carreiras!AI75+'Sec. Educação'!AI83*Carreiras!AI84+'Sec. Educação'!AI92*Carreiras!AI93</f>
        <v>0</v>
      </c>
      <c r="AJ102" s="69">
        <f>AJ11*Carreiras!AJ12+'Sec. Educação'!AJ20*Carreiras!AJ21+'Sec. Educação'!AJ29*Carreiras!AJ30+'Sec. Educação'!AJ38*Carreiras!AJ39+'Sec. Educação'!AJ47*Carreiras!AJ48+'Sec. Educação'!AJ56*Carreiras!AJ57+'Sec. Educação'!AJ65*Carreiras!AJ66+'Sec. Educação'!AJ74*Carreiras!AJ75+'Sec. Educação'!AJ83*Carreiras!AJ84+'Sec. Educação'!AJ92*Carreiras!AJ93</f>
        <v>0</v>
      </c>
      <c r="AK102" s="69">
        <f>AK11*Carreiras!AK12+'Sec. Educação'!AK20*Carreiras!AK21+'Sec. Educação'!AK29*Carreiras!AK30+'Sec. Educação'!AK38*Carreiras!AK39+'Sec. Educação'!AK47*Carreiras!AK48+'Sec. Educação'!AK56*Carreiras!AK57+'Sec. Educação'!AK65*Carreiras!AK66+'Sec. Educação'!AK74*Carreiras!AK75+'Sec. Educação'!AK83*Carreiras!AK84+'Sec. Educação'!AK92*Carreiras!AK93</f>
        <v>0</v>
      </c>
      <c r="AL102" s="69">
        <f>AL11*Carreiras!AL12+'Sec. Educação'!AL20*Carreiras!AL21+'Sec. Educação'!AL29*Carreiras!AL30+'Sec. Educação'!AL38*Carreiras!AL39+'Sec. Educação'!AL47*Carreiras!AL48+'Sec. Educação'!AL56*Carreiras!AL57+'Sec. Educação'!AL65*Carreiras!AL66+'Sec. Educação'!AL74*Carreiras!AL75+'Sec. Educação'!AL83*Carreiras!AL84+'Sec. Educação'!AL92*Carreiras!AL93</f>
        <v>0</v>
      </c>
      <c r="AM102" s="69">
        <f>AM11*Carreiras!AM12+'Sec. Educação'!AM20*Carreiras!AM21+'Sec. Educação'!AM29*Carreiras!AM30+'Sec. Educação'!AM38*Carreiras!AM39+'Sec. Educação'!AM47*Carreiras!AM48+'Sec. Educação'!AM56*Carreiras!AM57+'Sec. Educação'!AM65*Carreiras!AM66+'Sec. Educação'!AM74*Carreiras!AM75+'Sec. Educação'!AM83*Carreiras!AM84+'Sec. Educação'!AM92*Carreiras!AM93</f>
        <v>0</v>
      </c>
      <c r="AN102" s="69">
        <f>AN11*Carreiras!AN12+'Sec. Educação'!AN20*Carreiras!AN21+'Sec. Educação'!AN29*Carreiras!AN30+'Sec. Educação'!AN38*Carreiras!AN39+'Sec. Educação'!AN47*Carreiras!AN48+'Sec. Educação'!AN56*Carreiras!AN57+'Sec. Educação'!AN65*Carreiras!AN66+'Sec. Educação'!AN74*Carreiras!AN75+'Sec. Educação'!AN83*Carreiras!AN84+'Sec. Educação'!AN92*Carreiras!AN93</f>
        <v>0</v>
      </c>
      <c r="AO102" s="69">
        <f>AO11*Carreiras!AO12+'Sec. Educação'!AO20*Carreiras!AO21+'Sec. Educação'!AO29*Carreiras!AO30+'Sec. Educação'!AO38*Carreiras!AO39+'Sec. Educação'!AO47*Carreiras!AO48+'Sec. Educação'!AO56*Carreiras!AO57+'Sec. Educação'!AO65*Carreiras!AO66+'Sec. Educação'!AO74*Carreiras!AO75+'Sec. Educação'!AO83*Carreiras!AO84+'Sec. Educação'!AO92*Carreiras!AO93</f>
        <v>0</v>
      </c>
      <c r="AP102" s="69">
        <f>AP11*Carreiras!AP12+'Sec. Educação'!AP20*Carreiras!AP21+'Sec. Educação'!AP29*Carreiras!AP30+'Sec. Educação'!AP38*Carreiras!AP39+'Sec. Educação'!AP47*Carreiras!AP48+'Sec. Educação'!AP56*Carreiras!AP57+'Sec. Educação'!AP65*Carreiras!AP66+'Sec. Educação'!AP74*Carreiras!AP75+'Sec. Educação'!AP83*Carreiras!AP84+'Sec. Educação'!AP92*Carreiras!AP93</f>
        <v>0</v>
      </c>
    </row>
    <row r="103" spans="2:42" x14ac:dyDescent="0.25">
      <c r="B103" s="91" t="str">
        <f>IF(qtd_niveis&gt;6,"VII","")</f>
        <v/>
      </c>
      <c r="C103" s="69">
        <f>C12*Carreiras!C13+'Sec. Educação'!C21*Carreiras!C22+'Sec. Educação'!C30*Carreiras!C31+'Sec. Educação'!C39*Carreiras!C40+'Sec. Educação'!C48*Carreiras!C49+'Sec. Educação'!C57*Carreiras!C58+'Sec. Educação'!C66*Carreiras!C67+'Sec. Educação'!C75*Carreiras!C76+'Sec. Educação'!C84*Carreiras!C85+'Sec. Educação'!C93*Carreiras!C94</f>
        <v>0</v>
      </c>
      <c r="D103" s="69">
        <f>D12*Carreiras!D13+'Sec. Educação'!D21*Carreiras!D22+'Sec. Educação'!D30*Carreiras!D31+'Sec. Educação'!D39*Carreiras!D40+'Sec. Educação'!D48*Carreiras!D49+'Sec. Educação'!D57*Carreiras!D58+'Sec. Educação'!D66*Carreiras!D67+'Sec. Educação'!D75*Carreiras!D76+'Sec. Educação'!D84*Carreiras!D85+'Sec. Educação'!D93*Carreiras!D94</f>
        <v>0</v>
      </c>
      <c r="E103" s="69">
        <f>E12*Carreiras!E13+'Sec. Educação'!E21*Carreiras!E22+'Sec. Educação'!E30*Carreiras!E31+'Sec. Educação'!E39*Carreiras!E40+'Sec. Educação'!E48*Carreiras!E49+'Sec. Educação'!E57*Carreiras!E58+'Sec. Educação'!E66*Carreiras!E67+'Sec. Educação'!E75*Carreiras!E76+'Sec. Educação'!E84*Carreiras!E85+'Sec. Educação'!E93*Carreiras!E94</f>
        <v>0</v>
      </c>
      <c r="F103" s="69">
        <f>F12*Carreiras!F13+'Sec. Educação'!F21*Carreiras!F22+'Sec. Educação'!F30*Carreiras!F31+'Sec. Educação'!F39*Carreiras!F40+'Sec. Educação'!F48*Carreiras!F49+'Sec. Educação'!F57*Carreiras!F58+'Sec. Educação'!F66*Carreiras!F67+'Sec. Educação'!F75*Carreiras!F76+'Sec. Educação'!F84*Carreiras!F85+'Sec. Educação'!F93*Carreiras!F94</f>
        <v>0</v>
      </c>
      <c r="G103" s="69">
        <f>G12*Carreiras!G13+'Sec. Educação'!G21*Carreiras!G22+'Sec. Educação'!G30*Carreiras!G31+'Sec. Educação'!G39*Carreiras!G40+'Sec. Educação'!G48*Carreiras!G49+'Sec. Educação'!G57*Carreiras!G58+'Sec. Educação'!G66*Carreiras!G67+'Sec. Educação'!G75*Carreiras!G76+'Sec. Educação'!G84*Carreiras!G85+'Sec. Educação'!G93*Carreiras!G94</f>
        <v>0</v>
      </c>
      <c r="H103" s="69">
        <f>H12*Carreiras!H13+'Sec. Educação'!H21*Carreiras!H22+'Sec. Educação'!H30*Carreiras!H31+'Sec. Educação'!H39*Carreiras!H40+'Sec. Educação'!H48*Carreiras!H49+'Sec. Educação'!H57*Carreiras!H58+'Sec. Educação'!H66*Carreiras!H67+'Sec. Educação'!H75*Carreiras!H76+'Sec. Educação'!H84*Carreiras!H85+'Sec. Educação'!H93*Carreiras!H94</f>
        <v>0</v>
      </c>
      <c r="I103" s="69">
        <f>I12*Carreiras!I13+'Sec. Educação'!I21*Carreiras!I22+'Sec. Educação'!I30*Carreiras!I31+'Sec. Educação'!I39*Carreiras!I40+'Sec. Educação'!I48*Carreiras!I49+'Sec. Educação'!I57*Carreiras!I58+'Sec. Educação'!I66*Carreiras!I67+'Sec. Educação'!I75*Carreiras!I76+'Sec. Educação'!I84*Carreiras!I85+'Sec. Educação'!I93*Carreiras!I94</f>
        <v>0</v>
      </c>
      <c r="J103" s="69">
        <f>J12*Carreiras!J13+'Sec. Educação'!J21*Carreiras!J22+'Sec. Educação'!J30*Carreiras!J31+'Sec. Educação'!J39*Carreiras!J40+'Sec. Educação'!J48*Carreiras!J49+'Sec. Educação'!J57*Carreiras!J58+'Sec. Educação'!J66*Carreiras!J67+'Sec. Educação'!J75*Carreiras!J76+'Sec. Educação'!J84*Carreiras!J85+'Sec. Educação'!J93*Carreiras!J94</f>
        <v>0</v>
      </c>
      <c r="K103" s="69">
        <f>K12*Carreiras!K13+'Sec. Educação'!K21*Carreiras!K22+'Sec. Educação'!K30*Carreiras!K31+'Sec. Educação'!K39*Carreiras!K40+'Sec. Educação'!K48*Carreiras!K49+'Sec. Educação'!K57*Carreiras!K58+'Sec. Educação'!K66*Carreiras!K67+'Sec. Educação'!K75*Carreiras!K76+'Sec. Educação'!K84*Carreiras!K85+'Sec. Educação'!K93*Carreiras!K94</f>
        <v>0</v>
      </c>
      <c r="L103" s="69">
        <f>L12*Carreiras!L13+'Sec. Educação'!L21*Carreiras!L22+'Sec. Educação'!L30*Carreiras!L31+'Sec. Educação'!L39*Carreiras!L40+'Sec. Educação'!L48*Carreiras!L49+'Sec. Educação'!L57*Carreiras!L58+'Sec. Educação'!L66*Carreiras!L67+'Sec. Educação'!L75*Carreiras!L76+'Sec. Educação'!L84*Carreiras!L85+'Sec. Educação'!L93*Carreiras!L94</f>
        <v>0</v>
      </c>
      <c r="M103" s="69">
        <f>M12*Carreiras!M13+'Sec. Educação'!M21*Carreiras!M22+'Sec. Educação'!M30*Carreiras!M31+'Sec. Educação'!M39*Carreiras!M40+'Sec. Educação'!M48*Carreiras!M49+'Sec. Educação'!M57*Carreiras!M58+'Sec. Educação'!M66*Carreiras!M67+'Sec. Educação'!M75*Carreiras!M76+'Sec. Educação'!M84*Carreiras!M85+'Sec. Educação'!M93*Carreiras!M94</f>
        <v>0</v>
      </c>
      <c r="N103" s="69">
        <f>N12*Carreiras!N13+'Sec. Educação'!N21*Carreiras!N22+'Sec. Educação'!N30*Carreiras!N31+'Sec. Educação'!N39*Carreiras!N40+'Sec. Educação'!N48*Carreiras!N49+'Sec. Educação'!N57*Carreiras!N58+'Sec. Educação'!N66*Carreiras!N67+'Sec. Educação'!N75*Carreiras!N76+'Sec. Educação'!N84*Carreiras!N85+'Sec. Educação'!N93*Carreiras!N94</f>
        <v>0</v>
      </c>
      <c r="O103" s="69">
        <f>O12*Carreiras!O13+'Sec. Educação'!O21*Carreiras!O22+'Sec. Educação'!O30*Carreiras!O31+'Sec. Educação'!O39*Carreiras!O40+'Sec. Educação'!O48*Carreiras!O49+'Sec. Educação'!O57*Carreiras!O58+'Sec. Educação'!O66*Carreiras!O67+'Sec. Educação'!O75*Carreiras!O76+'Sec. Educação'!O84*Carreiras!O85+'Sec. Educação'!O93*Carreiras!O94</f>
        <v>0</v>
      </c>
      <c r="P103" s="69">
        <f>P12*Carreiras!P13+'Sec. Educação'!P21*Carreiras!P22+'Sec. Educação'!P30*Carreiras!P31+'Sec. Educação'!P39*Carreiras!P40+'Sec. Educação'!P48*Carreiras!P49+'Sec. Educação'!P57*Carreiras!P58+'Sec. Educação'!P66*Carreiras!P67+'Sec. Educação'!P75*Carreiras!P76+'Sec. Educação'!P84*Carreiras!P85+'Sec. Educação'!P93*Carreiras!P94</f>
        <v>0</v>
      </c>
      <c r="Q103" s="69">
        <f>Q12*Carreiras!Q13+'Sec. Educação'!Q21*Carreiras!Q22+'Sec. Educação'!Q30*Carreiras!Q31+'Sec. Educação'!Q39*Carreiras!Q40+'Sec. Educação'!Q48*Carreiras!Q49+'Sec. Educação'!Q57*Carreiras!Q58+'Sec. Educação'!Q66*Carreiras!Q67+'Sec. Educação'!Q75*Carreiras!Q76+'Sec. Educação'!Q84*Carreiras!Q85+'Sec. Educação'!Q93*Carreiras!Q94</f>
        <v>0</v>
      </c>
      <c r="R103" s="69">
        <f>R12*Carreiras!R13+'Sec. Educação'!R21*Carreiras!R22+'Sec. Educação'!R30*Carreiras!R31+'Sec. Educação'!R39*Carreiras!R40+'Sec. Educação'!R48*Carreiras!R49+'Sec. Educação'!R57*Carreiras!R58+'Sec. Educação'!R66*Carreiras!R67+'Sec. Educação'!R75*Carreiras!R76+'Sec. Educação'!R84*Carreiras!R85+'Sec. Educação'!R93*Carreiras!R94</f>
        <v>0</v>
      </c>
      <c r="S103" s="69">
        <f>S12*Carreiras!S13+'Sec. Educação'!S21*Carreiras!S22+'Sec. Educação'!S30*Carreiras!S31+'Sec. Educação'!S39*Carreiras!S40+'Sec. Educação'!S48*Carreiras!S49+'Sec. Educação'!S57*Carreiras!S58+'Sec. Educação'!S66*Carreiras!S67+'Sec. Educação'!S75*Carreiras!S76+'Sec. Educação'!S84*Carreiras!S85+'Sec. Educação'!S93*Carreiras!S94</f>
        <v>0</v>
      </c>
      <c r="T103" s="69">
        <f>T12*Carreiras!T13+'Sec. Educação'!T21*Carreiras!T22+'Sec. Educação'!T30*Carreiras!T31+'Sec. Educação'!T39*Carreiras!T40+'Sec. Educação'!T48*Carreiras!T49+'Sec. Educação'!T57*Carreiras!T58+'Sec. Educação'!T66*Carreiras!T67+'Sec. Educação'!T75*Carreiras!T76+'Sec. Educação'!T84*Carreiras!T85+'Sec. Educação'!T93*Carreiras!T94</f>
        <v>0</v>
      </c>
      <c r="U103" s="69">
        <f>U12*Carreiras!U13+'Sec. Educação'!U21*Carreiras!U22+'Sec. Educação'!U30*Carreiras!U31+'Sec. Educação'!U39*Carreiras!U40+'Sec. Educação'!U48*Carreiras!U49+'Sec. Educação'!U57*Carreiras!U58+'Sec. Educação'!U66*Carreiras!U67+'Sec. Educação'!U75*Carreiras!U76+'Sec. Educação'!U84*Carreiras!U85+'Sec. Educação'!U93*Carreiras!U94</f>
        <v>0</v>
      </c>
      <c r="V103" s="69">
        <f>V12*Carreiras!V13+'Sec. Educação'!V21*Carreiras!V22+'Sec. Educação'!V30*Carreiras!V31+'Sec. Educação'!V39*Carreiras!V40+'Sec. Educação'!V48*Carreiras!V49+'Sec. Educação'!V57*Carreiras!V58+'Sec. Educação'!V66*Carreiras!V67+'Sec. Educação'!V75*Carreiras!V76+'Sec. Educação'!V84*Carreiras!V85+'Sec. Educação'!V93*Carreiras!V94</f>
        <v>0</v>
      </c>
      <c r="W103" s="69">
        <f>W12*Carreiras!W13+'Sec. Educação'!W21*Carreiras!W22+'Sec. Educação'!W30*Carreiras!W31+'Sec. Educação'!W39*Carreiras!W40+'Sec. Educação'!W48*Carreiras!W49+'Sec. Educação'!W57*Carreiras!W58+'Sec. Educação'!W66*Carreiras!W67+'Sec. Educação'!W75*Carreiras!W76+'Sec. Educação'!W84*Carreiras!W85+'Sec. Educação'!W93*Carreiras!W94</f>
        <v>0</v>
      </c>
      <c r="X103" s="69">
        <f>X12*Carreiras!X13+'Sec. Educação'!X21*Carreiras!X22+'Sec. Educação'!X30*Carreiras!X31+'Sec. Educação'!X39*Carreiras!X40+'Sec. Educação'!X48*Carreiras!X49+'Sec. Educação'!X57*Carreiras!X58+'Sec. Educação'!X66*Carreiras!X67+'Sec. Educação'!X75*Carreiras!X76+'Sec. Educação'!X84*Carreiras!X85+'Sec. Educação'!X93*Carreiras!X94</f>
        <v>0</v>
      </c>
      <c r="Y103" s="69">
        <f>Y12*Carreiras!Y13+'Sec. Educação'!Y21*Carreiras!Y22+'Sec. Educação'!Y30*Carreiras!Y31+'Sec. Educação'!Y39*Carreiras!Y40+'Sec. Educação'!Y48*Carreiras!Y49+'Sec. Educação'!Y57*Carreiras!Y58+'Sec. Educação'!Y66*Carreiras!Y67+'Sec. Educação'!Y75*Carreiras!Y76+'Sec. Educação'!Y84*Carreiras!Y85+'Sec. Educação'!Y93*Carreiras!Y94</f>
        <v>0</v>
      </c>
      <c r="Z103" s="69">
        <f>Z12*Carreiras!Z13+'Sec. Educação'!Z21*Carreiras!Z22+'Sec. Educação'!Z30*Carreiras!Z31+'Sec. Educação'!Z39*Carreiras!Z40+'Sec. Educação'!Z48*Carreiras!Z49+'Sec. Educação'!Z57*Carreiras!Z58+'Sec. Educação'!Z66*Carreiras!Z67+'Sec. Educação'!Z75*Carreiras!Z76+'Sec. Educação'!Z84*Carreiras!Z85+'Sec. Educação'!Z93*Carreiras!Z94</f>
        <v>0</v>
      </c>
      <c r="AA103" s="69">
        <f>AA12*Carreiras!AA13+'Sec. Educação'!AA21*Carreiras!AA22+'Sec. Educação'!AA30*Carreiras!AA31+'Sec. Educação'!AA39*Carreiras!AA40+'Sec. Educação'!AA48*Carreiras!AA49+'Sec. Educação'!AA57*Carreiras!AA58+'Sec. Educação'!AA66*Carreiras!AA67+'Sec. Educação'!AA75*Carreiras!AA76+'Sec. Educação'!AA84*Carreiras!AA85+'Sec. Educação'!AA93*Carreiras!AA94</f>
        <v>0</v>
      </c>
      <c r="AB103" s="69">
        <f>AB12*Carreiras!AB13+'Sec. Educação'!AB21*Carreiras!AB22+'Sec. Educação'!AB30*Carreiras!AB31+'Sec. Educação'!AB39*Carreiras!AB40+'Sec. Educação'!AB48*Carreiras!AB49+'Sec. Educação'!AB57*Carreiras!AB58+'Sec. Educação'!AB66*Carreiras!AB67+'Sec. Educação'!AB75*Carreiras!AB76+'Sec. Educação'!AB84*Carreiras!AB85+'Sec. Educação'!AB93*Carreiras!AB94</f>
        <v>0</v>
      </c>
      <c r="AC103" s="69">
        <f>AC12*Carreiras!AC13+'Sec. Educação'!AC21*Carreiras!AC22+'Sec. Educação'!AC30*Carreiras!AC31+'Sec. Educação'!AC39*Carreiras!AC40+'Sec. Educação'!AC48*Carreiras!AC49+'Sec. Educação'!AC57*Carreiras!AC58+'Sec. Educação'!AC66*Carreiras!AC67+'Sec. Educação'!AC75*Carreiras!AC76+'Sec. Educação'!AC84*Carreiras!AC85+'Sec. Educação'!AC93*Carreiras!AC94</f>
        <v>0</v>
      </c>
      <c r="AD103" s="69">
        <f>AD12*Carreiras!AD13+'Sec. Educação'!AD21*Carreiras!AD22+'Sec. Educação'!AD30*Carreiras!AD31+'Sec. Educação'!AD39*Carreiras!AD40+'Sec. Educação'!AD48*Carreiras!AD49+'Sec. Educação'!AD57*Carreiras!AD58+'Sec. Educação'!AD66*Carreiras!AD67+'Sec. Educação'!AD75*Carreiras!AD76+'Sec. Educação'!AD84*Carreiras!AD85+'Sec. Educação'!AD93*Carreiras!AD94</f>
        <v>0</v>
      </c>
      <c r="AE103" s="69">
        <f>AE12*Carreiras!AE13+'Sec. Educação'!AE21*Carreiras!AE22+'Sec. Educação'!AE30*Carreiras!AE31+'Sec. Educação'!AE39*Carreiras!AE40+'Sec. Educação'!AE48*Carreiras!AE49+'Sec. Educação'!AE57*Carreiras!AE58+'Sec. Educação'!AE66*Carreiras!AE67+'Sec. Educação'!AE75*Carreiras!AE76+'Sec. Educação'!AE84*Carreiras!AE85+'Sec. Educação'!AE93*Carreiras!AE94</f>
        <v>0</v>
      </c>
      <c r="AF103" s="69">
        <f>AF12*Carreiras!AF13+'Sec. Educação'!AF21*Carreiras!AF22+'Sec. Educação'!AF30*Carreiras!AF31+'Sec. Educação'!AF39*Carreiras!AF40+'Sec. Educação'!AF48*Carreiras!AF49+'Sec. Educação'!AF57*Carreiras!AF58+'Sec. Educação'!AF66*Carreiras!AF67+'Sec. Educação'!AF75*Carreiras!AF76+'Sec. Educação'!AF84*Carreiras!AF85+'Sec. Educação'!AF93*Carreiras!AF94</f>
        <v>0</v>
      </c>
      <c r="AG103" s="69">
        <f>AG12*Carreiras!AG13+'Sec. Educação'!AG21*Carreiras!AG22+'Sec. Educação'!AG30*Carreiras!AG31+'Sec. Educação'!AG39*Carreiras!AG40+'Sec. Educação'!AG48*Carreiras!AG49+'Sec. Educação'!AG57*Carreiras!AG58+'Sec. Educação'!AG66*Carreiras!AG67+'Sec. Educação'!AG75*Carreiras!AG76+'Sec. Educação'!AG84*Carreiras!AG85+'Sec. Educação'!AG93*Carreiras!AG94</f>
        <v>0</v>
      </c>
      <c r="AH103" s="69">
        <f>AH12*Carreiras!AH13+'Sec. Educação'!AH21*Carreiras!AH22+'Sec. Educação'!AH30*Carreiras!AH31+'Sec. Educação'!AH39*Carreiras!AH40+'Sec. Educação'!AH48*Carreiras!AH49+'Sec. Educação'!AH57*Carreiras!AH58+'Sec. Educação'!AH66*Carreiras!AH67+'Sec. Educação'!AH75*Carreiras!AH76+'Sec. Educação'!AH84*Carreiras!AH85+'Sec. Educação'!AH93*Carreiras!AH94</f>
        <v>0</v>
      </c>
      <c r="AI103" s="69">
        <f>AI12*Carreiras!AI13+'Sec. Educação'!AI21*Carreiras!AI22+'Sec. Educação'!AI30*Carreiras!AI31+'Sec. Educação'!AI39*Carreiras!AI40+'Sec. Educação'!AI48*Carreiras!AI49+'Sec. Educação'!AI57*Carreiras!AI58+'Sec. Educação'!AI66*Carreiras!AI67+'Sec. Educação'!AI75*Carreiras!AI76+'Sec. Educação'!AI84*Carreiras!AI85+'Sec. Educação'!AI93*Carreiras!AI94</f>
        <v>0</v>
      </c>
      <c r="AJ103" s="69">
        <f>AJ12*Carreiras!AJ13+'Sec. Educação'!AJ21*Carreiras!AJ22+'Sec. Educação'!AJ30*Carreiras!AJ31+'Sec. Educação'!AJ39*Carreiras!AJ40+'Sec. Educação'!AJ48*Carreiras!AJ49+'Sec. Educação'!AJ57*Carreiras!AJ58+'Sec. Educação'!AJ66*Carreiras!AJ67+'Sec. Educação'!AJ75*Carreiras!AJ76+'Sec. Educação'!AJ84*Carreiras!AJ85+'Sec. Educação'!AJ93*Carreiras!AJ94</f>
        <v>0</v>
      </c>
      <c r="AK103" s="69">
        <f>AK12*Carreiras!AK13+'Sec. Educação'!AK21*Carreiras!AK22+'Sec. Educação'!AK30*Carreiras!AK31+'Sec. Educação'!AK39*Carreiras!AK40+'Sec. Educação'!AK48*Carreiras!AK49+'Sec. Educação'!AK57*Carreiras!AK58+'Sec. Educação'!AK66*Carreiras!AK67+'Sec. Educação'!AK75*Carreiras!AK76+'Sec. Educação'!AK84*Carreiras!AK85+'Sec. Educação'!AK93*Carreiras!AK94</f>
        <v>0</v>
      </c>
      <c r="AL103" s="69">
        <f>AL12*Carreiras!AL13+'Sec. Educação'!AL21*Carreiras!AL22+'Sec. Educação'!AL30*Carreiras!AL31+'Sec. Educação'!AL39*Carreiras!AL40+'Sec. Educação'!AL48*Carreiras!AL49+'Sec. Educação'!AL57*Carreiras!AL58+'Sec. Educação'!AL66*Carreiras!AL67+'Sec. Educação'!AL75*Carreiras!AL76+'Sec. Educação'!AL84*Carreiras!AL85+'Sec. Educação'!AL93*Carreiras!AL94</f>
        <v>0</v>
      </c>
      <c r="AM103" s="69">
        <f>AM12*Carreiras!AM13+'Sec. Educação'!AM21*Carreiras!AM22+'Sec. Educação'!AM30*Carreiras!AM31+'Sec. Educação'!AM39*Carreiras!AM40+'Sec. Educação'!AM48*Carreiras!AM49+'Sec. Educação'!AM57*Carreiras!AM58+'Sec. Educação'!AM66*Carreiras!AM67+'Sec. Educação'!AM75*Carreiras!AM76+'Sec. Educação'!AM84*Carreiras!AM85+'Sec. Educação'!AM93*Carreiras!AM94</f>
        <v>0</v>
      </c>
      <c r="AN103" s="69">
        <f>AN12*Carreiras!AN13+'Sec. Educação'!AN21*Carreiras!AN22+'Sec. Educação'!AN30*Carreiras!AN31+'Sec. Educação'!AN39*Carreiras!AN40+'Sec. Educação'!AN48*Carreiras!AN49+'Sec. Educação'!AN57*Carreiras!AN58+'Sec. Educação'!AN66*Carreiras!AN67+'Sec. Educação'!AN75*Carreiras!AN76+'Sec. Educação'!AN84*Carreiras!AN85+'Sec. Educação'!AN93*Carreiras!AN94</f>
        <v>0</v>
      </c>
      <c r="AO103" s="69">
        <f>AO12*Carreiras!AO13+'Sec. Educação'!AO21*Carreiras!AO22+'Sec. Educação'!AO30*Carreiras!AO31+'Sec. Educação'!AO39*Carreiras!AO40+'Sec. Educação'!AO48*Carreiras!AO49+'Sec. Educação'!AO57*Carreiras!AO58+'Sec. Educação'!AO66*Carreiras!AO67+'Sec. Educação'!AO75*Carreiras!AO76+'Sec. Educação'!AO84*Carreiras!AO85+'Sec. Educação'!AO93*Carreiras!AO94</f>
        <v>0</v>
      </c>
      <c r="AP103" s="69">
        <f>AP12*Carreiras!AP13+'Sec. Educação'!AP21*Carreiras!AP22+'Sec. Educação'!AP30*Carreiras!AP31+'Sec. Educação'!AP39*Carreiras!AP40+'Sec. Educação'!AP48*Carreiras!AP49+'Sec. Educação'!AP57*Carreiras!AP58+'Sec. Educação'!AP66*Carreiras!AP67+'Sec. Educação'!AP75*Carreiras!AP76+'Sec. Educação'!AP84*Carreiras!AP85+'Sec. Educação'!AP93*Carreiras!AP94</f>
        <v>0</v>
      </c>
    </row>
    <row r="104" spans="2:42" x14ac:dyDescent="0.25">
      <c r="B104" s="91" t="str">
        <f>IF(qtd_niveis&gt;7,"VIII","")</f>
        <v/>
      </c>
      <c r="C104" s="69">
        <f>C13*Carreiras!C14+'Sec. Educação'!C22*Carreiras!C23+'Sec. Educação'!C31*Carreiras!C32+'Sec. Educação'!C40*Carreiras!C41+'Sec. Educação'!C49*Carreiras!C50+'Sec. Educação'!C58*Carreiras!C59+'Sec. Educação'!C67*Carreiras!C68+'Sec. Educação'!C76*Carreiras!C77+'Sec. Educação'!C85*Carreiras!C86+'Sec. Educação'!C94*Carreiras!C95</f>
        <v>0</v>
      </c>
      <c r="D104" s="69">
        <f>D13*Carreiras!D14+'Sec. Educação'!D22*Carreiras!D23+'Sec. Educação'!D31*Carreiras!D32+'Sec. Educação'!D40*Carreiras!D41+'Sec. Educação'!D49*Carreiras!D50+'Sec. Educação'!D58*Carreiras!D59+'Sec. Educação'!D67*Carreiras!D68+'Sec. Educação'!D76*Carreiras!D77+'Sec. Educação'!D85*Carreiras!D86+'Sec. Educação'!D94*Carreiras!D95</f>
        <v>0</v>
      </c>
      <c r="E104" s="69">
        <f>E13*Carreiras!E14+'Sec. Educação'!E22*Carreiras!E23+'Sec. Educação'!E31*Carreiras!E32+'Sec. Educação'!E40*Carreiras!E41+'Sec. Educação'!E49*Carreiras!E50+'Sec. Educação'!E58*Carreiras!E59+'Sec. Educação'!E67*Carreiras!E68+'Sec. Educação'!E76*Carreiras!E77+'Sec. Educação'!E85*Carreiras!E86+'Sec. Educação'!E94*Carreiras!E95</f>
        <v>0</v>
      </c>
      <c r="F104" s="69">
        <f>F13*Carreiras!F14+'Sec. Educação'!F22*Carreiras!F23+'Sec. Educação'!F31*Carreiras!F32+'Sec. Educação'!F40*Carreiras!F41+'Sec. Educação'!F49*Carreiras!F50+'Sec. Educação'!F58*Carreiras!F59+'Sec. Educação'!F67*Carreiras!F68+'Sec. Educação'!F76*Carreiras!F77+'Sec. Educação'!F85*Carreiras!F86+'Sec. Educação'!F94*Carreiras!F95</f>
        <v>0</v>
      </c>
      <c r="G104" s="69">
        <f>G13*Carreiras!G14+'Sec. Educação'!G22*Carreiras!G23+'Sec. Educação'!G31*Carreiras!G32+'Sec. Educação'!G40*Carreiras!G41+'Sec. Educação'!G49*Carreiras!G50+'Sec. Educação'!G58*Carreiras!G59+'Sec. Educação'!G67*Carreiras!G68+'Sec. Educação'!G76*Carreiras!G77+'Sec. Educação'!G85*Carreiras!G86+'Sec. Educação'!G94*Carreiras!G95</f>
        <v>0</v>
      </c>
      <c r="H104" s="69">
        <f>H13*Carreiras!H14+'Sec. Educação'!H22*Carreiras!H23+'Sec. Educação'!H31*Carreiras!H32+'Sec. Educação'!H40*Carreiras!H41+'Sec. Educação'!H49*Carreiras!H50+'Sec. Educação'!H58*Carreiras!H59+'Sec. Educação'!H67*Carreiras!H68+'Sec. Educação'!H76*Carreiras!H77+'Sec. Educação'!H85*Carreiras!H86+'Sec. Educação'!H94*Carreiras!H95</f>
        <v>0</v>
      </c>
      <c r="I104" s="69">
        <f>I13*Carreiras!I14+'Sec. Educação'!I22*Carreiras!I23+'Sec. Educação'!I31*Carreiras!I32+'Sec. Educação'!I40*Carreiras!I41+'Sec. Educação'!I49*Carreiras!I50+'Sec. Educação'!I58*Carreiras!I59+'Sec. Educação'!I67*Carreiras!I68+'Sec. Educação'!I76*Carreiras!I77+'Sec. Educação'!I85*Carreiras!I86+'Sec. Educação'!I94*Carreiras!I95</f>
        <v>0</v>
      </c>
      <c r="J104" s="69">
        <f>J13*Carreiras!J14+'Sec. Educação'!J22*Carreiras!J23+'Sec. Educação'!J31*Carreiras!J32+'Sec. Educação'!J40*Carreiras!J41+'Sec. Educação'!J49*Carreiras!J50+'Sec. Educação'!J58*Carreiras!J59+'Sec. Educação'!J67*Carreiras!J68+'Sec. Educação'!J76*Carreiras!J77+'Sec. Educação'!J85*Carreiras!J86+'Sec. Educação'!J94*Carreiras!J95</f>
        <v>0</v>
      </c>
      <c r="K104" s="69">
        <f>K13*Carreiras!K14+'Sec. Educação'!K22*Carreiras!K23+'Sec. Educação'!K31*Carreiras!K32+'Sec. Educação'!K40*Carreiras!K41+'Sec. Educação'!K49*Carreiras!K50+'Sec. Educação'!K58*Carreiras!K59+'Sec. Educação'!K67*Carreiras!K68+'Sec. Educação'!K76*Carreiras!K77+'Sec. Educação'!K85*Carreiras!K86+'Sec. Educação'!K94*Carreiras!K95</f>
        <v>0</v>
      </c>
      <c r="L104" s="69">
        <f>L13*Carreiras!L14+'Sec. Educação'!L22*Carreiras!L23+'Sec. Educação'!L31*Carreiras!L32+'Sec. Educação'!L40*Carreiras!L41+'Sec. Educação'!L49*Carreiras!L50+'Sec. Educação'!L58*Carreiras!L59+'Sec. Educação'!L67*Carreiras!L68+'Sec. Educação'!L76*Carreiras!L77+'Sec. Educação'!L85*Carreiras!L86+'Sec. Educação'!L94*Carreiras!L95</f>
        <v>0</v>
      </c>
      <c r="M104" s="69">
        <f>M13*Carreiras!M14+'Sec. Educação'!M22*Carreiras!M23+'Sec. Educação'!M31*Carreiras!M32+'Sec. Educação'!M40*Carreiras!M41+'Sec. Educação'!M49*Carreiras!M50+'Sec. Educação'!M58*Carreiras!M59+'Sec. Educação'!M67*Carreiras!M68+'Sec. Educação'!M76*Carreiras!M77+'Sec. Educação'!M85*Carreiras!M86+'Sec. Educação'!M94*Carreiras!M95</f>
        <v>0</v>
      </c>
      <c r="N104" s="69">
        <f>N13*Carreiras!N14+'Sec. Educação'!N22*Carreiras!N23+'Sec. Educação'!N31*Carreiras!N32+'Sec. Educação'!N40*Carreiras!N41+'Sec. Educação'!N49*Carreiras!N50+'Sec. Educação'!N58*Carreiras!N59+'Sec. Educação'!N67*Carreiras!N68+'Sec. Educação'!N76*Carreiras!N77+'Sec. Educação'!N85*Carreiras!N86+'Sec. Educação'!N94*Carreiras!N95</f>
        <v>0</v>
      </c>
      <c r="O104" s="69">
        <f>O13*Carreiras!O14+'Sec. Educação'!O22*Carreiras!O23+'Sec. Educação'!O31*Carreiras!O32+'Sec. Educação'!O40*Carreiras!O41+'Sec. Educação'!O49*Carreiras!O50+'Sec. Educação'!O58*Carreiras!O59+'Sec. Educação'!O67*Carreiras!O68+'Sec. Educação'!O76*Carreiras!O77+'Sec. Educação'!O85*Carreiras!O86+'Sec. Educação'!O94*Carreiras!O95</f>
        <v>0</v>
      </c>
      <c r="P104" s="69">
        <f>P13*Carreiras!P14+'Sec. Educação'!P22*Carreiras!P23+'Sec. Educação'!P31*Carreiras!P32+'Sec. Educação'!P40*Carreiras!P41+'Sec. Educação'!P49*Carreiras!P50+'Sec. Educação'!P58*Carreiras!P59+'Sec. Educação'!P67*Carreiras!P68+'Sec. Educação'!P76*Carreiras!P77+'Sec. Educação'!P85*Carreiras!P86+'Sec. Educação'!P94*Carreiras!P95</f>
        <v>0</v>
      </c>
      <c r="Q104" s="69">
        <f>Q13*Carreiras!Q14+'Sec. Educação'!Q22*Carreiras!Q23+'Sec. Educação'!Q31*Carreiras!Q32+'Sec. Educação'!Q40*Carreiras!Q41+'Sec. Educação'!Q49*Carreiras!Q50+'Sec. Educação'!Q58*Carreiras!Q59+'Sec. Educação'!Q67*Carreiras!Q68+'Sec. Educação'!Q76*Carreiras!Q77+'Sec. Educação'!Q85*Carreiras!Q86+'Sec. Educação'!Q94*Carreiras!Q95</f>
        <v>0</v>
      </c>
      <c r="R104" s="69">
        <f>R13*Carreiras!R14+'Sec. Educação'!R22*Carreiras!R23+'Sec. Educação'!R31*Carreiras!R32+'Sec. Educação'!R40*Carreiras!R41+'Sec. Educação'!R49*Carreiras!R50+'Sec. Educação'!R58*Carreiras!R59+'Sec. Educação'!R67*Carreiras!R68+'Sec. Educação'!R76*Carreiras!R77+'Sec. Educação'!R85*Carreiras!R86+'Sec. Educação'!R94*Carreiras!R95</f>
        <v>0</v>
      </c>
      <c r="S104" s="69">
        <f>S13*Carreiras!S14+'Sec. Educação'!S22*Carreiras!S23+'Sec. Educação'!S31*Carreiras!S32+'Sec. Educação'!S40*Carreiras!S41+'Sec. Educação'!S49*Carreiras!S50+'Sec. Educação'!S58*Carreiras!S59+'Sec. Educação'!S67*Carreiras!S68+'Sec. Educação'!S76*Carreiras!S77+'Sec. Educação'!S85*Carreiras!S86+'Sec. Educação'!S94*Carreiras!S95</f>
        <v>0</v>
      </c>
      <c r="T104" s="69">
        <f>T13*Carreiras!T14+'Sec. Educação'!T22*Carreiras!T23+'Sec. Educação'!T31*Carreiras!T32+'Sec. Educação'!T40*Carreiras!T41+'Sec. Educação'!T49*Carreiras!T50+'Sec. Educação'!T58*Carreiras!T59+'Sec. Educação'!T67*Carreiras!T68+'Sec. Educação'!T76*Carreiras!T77+'Sec. Educação'!T85*Carreiras!T86+'Sec. Educação'!T94*Carreiras!T95</f>
        <v>0</v>
      </c>
      <c r="U104" s="69">
        <f>U13*Carreiras!U14+'Sec. Educação'!U22*Carreiras!U23+'Sec. Educação'!U31*Carreiras!U32+'Sec. Educação'!U40*Carreiras!U41+'Sec. Educação'!U49*Carreiras!U50+'Sec. Educação'!U58*Carreiras!U59+'Sec. Educação'!U67*Carreiras!U68+'Sec. Educação'!U76*Carreiras!U77+'Sec. Educação'!U85*Carreiras!U86+'Sec. Educação'!U94*Carreiras!U95</f>
        <v>0</v>
      </c>
      <c r="V104" s="69">
        <f>V13*Carreiras!V14+'Sec. Educação'!V22*Carreiras!V23+'Sec. Educação'!V31*Carreiras!V32+'Sec. Educação'!V40*Carreiras!V41+'Sec. Educação'!V49*Carreiras!V50+'Sec. Educação'!V58*Carreiras!V59+'Sec. Educação'!V67*Carreiras!V68+'Sec. Educação'!V76*Carreiras!V77+'Sec. Educação'!V85*Carreiras!V86+'Sec. Educação'!V94*Carreiras!V95</f>
        <v>0</v>
      </c>
      <c r="W104" s="69">
        <f>W13*Carreiras!W14+'Sec. Educação'!W22*Carreiras!W23+'Sec. Educação'!W31*Carreiras!W32+'Sec. Educação'!W40*Carreiras!W41+'Sec. Educação'!W49*Carreiras!W50+'Sec. Educação'!W58*Carreiras!W59+'Sec. Educação'!W67*Carreiras!W68+'Sec. Educação'!W76*Carreiras!W77+'Sec. Educação'!W85*Carreiras!W86+'Sec. Educação'!W94*Carreiras!W95</f>
        <v>0</v>
      </c>
      <c r="X104" s="69">
        <f>X13*Carreiras!X14+'Sec. Educação'!X22*Carreiras!X23+'Sec. Educação'!X31*Carreiras!X32+'Sec. Educação'!X40*Carreiras!X41+'Sec. Educação'!X49*Carreiras!X50+'Sec. Educação'!X58*Carreiras!X59+'Sec. Educação'!X67*Carreiras!X68+'Sec. Educação'!X76*Carreiras!X77+'Sec. Educação'!X85*Carreiras!X86+'Sec. Educação'!X94*Carreiras!X95</f>
        <v>0</v>
      </c>
      <c r="Y104" s="69">
        <f>Y13*Carreiras!Y14+'Sec. Educação'!Y22*Carreiras!Y23+'Sec. Educação'!Y31*Carreiras!Y32+'Sec. Educação'!Y40*Carreiras!Y41+'Sec. Educação'!Y49*Carreiras!Y50+'Sec. Educação'!Y58*Carreiras!Y59+'Sec. Educação'!Y67*Carreiras!Y68+'Sec. Educação'!Y76*Carreiras!Y77+'Sec. Educação'!Y85*Carreiras!Y86+'Sec. Educação'!Y94*Carreiras!Y95</f>
        <v>0</v>
      </c>
      <c r="Z104" s="69">
        <f>Z13*Carreiras!Z14+'Sec. Educação'!Z22*Carreiras!Z23+'Sec. Educação'!Z31*Carreiras!Z32+'Sec. Educação'!Z40*Carreiras!Z41+'Sec. Educação'!Z49*Carreiras!Z50+'Sec. Educação'!Z58*Carreiras!Z59+'Sec. Educação'!Z67*Carreiras!Z68+'Sec. Educação'!Z76*Carreiras!Z77+'Sec. Educação'!Z85*Carreiras!Z86+'Sec. Educação'!Z94*Carreiras!Z95</f>
        <v>0</v>
      </c>
      <c r="AA104" s="69">
        <f>AA13*Carreiras!AA14+'Sec. Educação'!AA22*Carreiras!AA23+'Sec. Educação'!AA31*Carreiras!AA32+'Sec. Educação'!AA40*Carreiras!AA41+'Sec. Educação'!AA49*Carreiras!AA50+'Sec. Educação'!AA58*Carreiras!AA59+'Sec. Educação'!AA67*Carreiras!AA68+'Sec. Educação'!AA76*Carreiras!AA77+'Sec. Educação'!AA85*Carreiras!AA86+'Sec. Educação'!AA94*Carreiras!AA95</f>
        <v>0</v>
      </c>
      <c r="AB104" s="69">
        <f>AB13*Carreiras!AB14+'Sec. Educação'!AB22*Carreiras!AB23+'Sec. Educação'!AB31*Carreiras!AB32+'Sec. Educação'!AB40*Carreiras!AB41+'Sec. Educação'!AB49*Carreiras!AB50+'Sec. Educação'!AB58*Carreiras!AB59+'Sec. Educação'!AB67*Carreiras!AB68+'Sec. Educação'!AB76*Carreiras!AB77+'Sec. Educação'!AB85*Carreiras!AB86+'Sec. Educação'!AB94*Carreiras!AB95</f>
        <v>0</v>
      </c>
      <c r="AC104" s="69">
        <f>AC13*Carreiras!AC14+'Sec. Educação'!AC22*Carreiras!AC23+'Sec. Educação'!AC31*Carreiras!AC32+'Sec. Educação'!AC40*Carreiras!AC41+'Sec. Educação'!AC49*Carreiras!AC50+'Sec. Educação'!AC58*Carreiras!AC59+'Sec. Educação'!AC67*Carreiras!AC68+'Sec. Educação'!AC76*Carreiras!AC77+'Sec. Educação'!AC85*Carreiras!AC86+'Sec. Educação'!AC94*Carreiras!AC95</f>
        <v>0</v>
      </c>
      <c r="AD104" s="69">
        <f>AD13*Carreiras!AD14+'Sec. Educação'!AD22*Carreiras!AD23+'Sec. Educação'!AD31*Carreiras!AD32+'Sec. Educação'!AD40*Carreiras!AD41+'Sec. Educação'!AD49*Carreiras!AD50+'Sec. Educação'!AD58*Carreiras!AD59+'Sec. Educação'!AD67*Carreiras!AD68+'Sec. Educação'!AD76*Carreiras!AD77+'Sec. Educação'!AD85*Carreiras!AD86+'Sec. Educação'!AD94*Carreiras!AD95</f>
        <v>0</v>
      </c>
      <c r="AE104" s="69">
        <f>AE13*Carreiras!AE14+'Sec. Educação'!AE22*Carreiras!AE23+'Sec. Educação'!AE31*Carreiras!AE32+'Sec. Educação'!AE40*Carreiras!AE41+'Sec. Educação'!AE49*Carreiras!AE50+'Sec. Educação'!AE58*Carreiras!AE59+'Sec. Educação'!AE67*Carreiras!AE68+'Sec. Educação'!AE76*Carreiras!AE77+'Sec. Educação'!AE85*Carreiras!AE86+'Sec. Educação'!AE94*Carreiras!AE95</f>
        <v>0</v>
      </c>
      <c r="AF104" s="69">
        <f>AF13*Carreiras!AF14+'Sec. Educação'!AF22*Carreiras!AF23+'Sec. Educação'!AF31*Carreiras!AF32+'Sec. Educação'!AF40*Carreiras!AF41+'Sec. Educação'!AF49*Carreiras!AF50+'Sec. Educação'!AF58*Carreiras!AF59+'Sec. Educação'!AF67*Carreiras!AF68+'Sec. Educação'!AF76*Carreiras!AF77+'Sec. Educação'!AF85*Carreiras!AF86+'Sec. Educação'!AF94*Carreiras!AF95</f>
        <v>0</v>
      </c>
      <c r="AG104" s="69">
        <f>AG13*Carreiras!AG14+'Sec. Educação'!AG22*Carreiras!AG23+'Sec. Educação'!AG31*Carreiras!AG32+'Sec. Educação'!AG40*Carreiras!AG41+'Sec. Educação'!AG49*Carreiras!AG50+'Sec. Educação'!AG58*Carreiras!AG59+'Sec. Educação'!AG67*Carreiras!AG68+'Sec. Educação'!AG76*Carreiras!AG77+'Sec. Educação'!AG85*Carreiras!AG86+'Sec. Educação'!AG94*Carreiras!AG95</f>
        <v>0</v>
      </c>
      <c r="AH104" s="69">
        <f>AH13*Carreiras!AH14+'Sec. Educação'!AH22*Carreiras!AH23+'Sec. Educação'!AH31*Carreiras!AH32+'Sec. Educação'!AH40*Carreiras!AH41+'Sec. Educação'!AH49*Carreiras!AH50+'Sec. Educação'!AH58*Carreiras!AH59+'Sec. Educação'!AH67*Carreiras!AH68+'Sec. Educação'!AH76*Carreiras!AH77+'Sec. Educação'!AH85*Carreiras!AH86+'Sec. Educação'!AH94*Carreiras!AH95</f>
        <v>0</v>
      </c>
      <c r="AI104" s="69">
        <f>AI13*Carreiras!AI14+'Sec. Educação'!AI22*Carreiras!AI23+'Sec. Educação'!AI31*Carreiras!AI32+'Sec. Educação'!AI40*Carreiras!AI41+'Sec. Educação'!AI49*Carreiras!AI50+'Sec. Educação'!AI58*Carreiras!AI59+'Sec. Educação'!AI67*Carreiras!AI68+'Sec. Educação'!AI76*Carreiras!AI77+'Sec. Educação'!AI85*Carreiras!AI86+'Sec. Educação'!AI94*Carreiras!AI95</f>
        <v>0</v>
      </c>
      <c r="AJ104" s="69">
        <f>AJ13*Carreiras!AJ14+'Sec. Educação'!AJ22*Carreiras!AJ23+'Sec. Educação'!AJ31*Carreiras!AJ32+'Sec. Educação'!AJ40*Carreiras!AJ41+'Sec. Educação'!AJ49*Carreiras!AJ50+'Sec. Educação'!AJ58*Carreiras!AJ59+'Sec. Educação'!AJ67*Carreiras!AJ68+'Sec. Educação'!AJ76*Carreiras!AJ77+'Sec. Educação'!AJ85*Carreiras!AJ86+'Sec. Educação'!AJ94*Carreiras!AJ95</f>
        <v>0</v>
      </c>
      <c r="AK104" s="69">
        <f>AK13*Carreiras!AK14+'Sec. Educação'!AK22*Carreiras!AK23+'Sec. Educação'!AK31*Carreiras!AK32+'Sec. Educação'!AK40*Carreiras!AK41+'Sec. Educação'!AK49*Carreiras!AK50+'Sec. Educação'!AK58*Carreiras!AK59+'Sec. Educação'!AK67*Carreiras!AK68+'Sec. Educação'!AK76*Carreiras!AK77+'Sec. Educação'!AK85*Carreiras!AK86+'Sec. Educação'!AK94*Carreiras!AK95</f>
        <v>0</v>
      </c>
      <c r="AL104" s="69">
        <f>AL13*Carreiras!AL14+'Sec. Educação'!AL22*Carreiras!AL23+'Sec. Educação'!AL31*Carreiras!AL32+'Sec. Educação'!AL40*Carreiras!AL41+'Sec. Educação'!AL49*Carreiras!AL50+'Sec. Educação'!AL58*Carreiras!AL59+'Sec. Educação'!AL67*Carreiras!AL68+'Sec. Educação'!AL76*Carreiras!AL77+'Sec. Educação'!AL85*Carreiras!AL86+'Sec. Educação'!AL94*Carreiras!AL95</f>
        <v>0</v>
      </c>
      <c r="AM104" s="69">
        <f>AM13*Carreiras!AM14+'Sec. Educação'!AM22*Carreiras!AM23+'Sec. Educação'!AM31*Carreiras!AM32+'Sec. Educação'!AM40*Carreiras!AM41+'Sec. Educação'!AM49*Carreiras!AM50+'Sec. Educação'!AM58*Carreiras!AM59+'Sec. Educação'!AM67*Carreiras!AM68+'Sec. Educação'!AM76*Carreiras!AM77+'Sec. Educação'!AM85*Carreiras!AM86+'Sec. Educação'!AM94*Carreiras!AM95</f>
        <v>0</v>
      </c>
      <c r="AN104" s="69">
        <f>AN13*Carreiras!AN14+'Sec. Educação'!AN22*Carreiras!AN23+'Sec. Educação'!AN31*Carreiras!AN32+'Sec. Educação'!AN40*Carreiras!AN41+'Sec. Educação'!AN49*Carreiras!AN50+'Sec. Educação'!AN58*Carreiras!AN59+'Sec. Educação'!AN67*Carreiras!AN68+'Sec. Educação'!AN76*Carreiras!AN77+'Sec. Educação'!AN85*Carreiras!AN86+'Sec. Educação'!AN94*Carreiras!AN95</f>
        <v>0</v>
      </c>
      <c r="AO104" s="69">
        <f>AO13*Carreiras!AO14+'Sec. Educação'!AO22*Carreiras!AO23+'Sec. Educação'!AO31*Carreiras!AO32+'Sec. Educação'!AO40*Carreiras!AO41+'Sec. Educação'!AO49*Carreiras!AO50+'Sec. Educação'!AO58*Carreiras!AO59+'Sec. Educação'!AO67*Carreiras!AO68+'Sec. Educação'!AO76*Carreiras!AO77+'Sec. Educação'!AO85*Carreiras!AO86+'Sec. Educação'!AO94*Carreiras!AO95</f>
        <v>0</v>
      </c>
      <c r="AP104" s="69">
        <f>AP13*Carreiras!AP14+'Sec. Educação'!AP22*Carreiras!AP23+'Sec. Educação'!AP31*Carreiras!AP32+'Sec. Educação'!AP40*Carreiras!AP41+'Sec. Educação'!AP49*Carreiras!AP50+'Sec. Educação'!AP58*Carreiras!AP59+'Sec. Educação'!AP67*Carreiras!AP68+'Sec. Educação'!AP76*Carreiras!AP77+'Sec. Educação'!AP85*Carreiras!AP86+'Sec. Educação'!AP94*Carreiras!AP95</f>
        <v>0</v>
      </c>
    </row>
    <row r="105" spans="2:42" x14ac:dyDescent="0.25">
      <c r="X105" s="56"/>
      <c r="Y105" s="2"/>
    </row>
    <row r="106" spans="2:42" ht="32.25" customHeight="1" x14ac:dyDescent="0.25">
      <c r="B106" s="175" t="s">
        <v>73</v>
      </c>
      <c r="C106" s="175"/>
      <c r="D106" s="131" t="s">
        <v>28</v>
      </c>
      <c r="E106" s="131"/>
      <c r="F106" s="131" t="s">
        <v>67</v>
      </c>
      <c r="G106" s="131"/>
      <c r="X106" s="56"/>
      <c r="Y106" s="2"/>
    </row>
    <row r="107" spans="2:42" x14ac:dyDescent="0.25">
      <c r="B107" s="154">
        <f>SUM(K5,K14,K23,K32,K41,K50,K59,K68,K77,K86)</f>
        <v>0</v>
      </c>
      <c r="C107" s="155"/>
      <c r="D107" s="146">
        <f>SUM(C97:AP104)</f>
        <v>0</v>
      </c>
      <c r="E107" s="147"/>
      <c r="F107" s="148">
        <f>D107*(12+1+ferias_fd/1)*(prev_efet/1+1)</f>
        <v>0</v>
      </c>
      <c r="G107" s="149"/>
      <c r="X107" s="56"/>
      <c r="Y107" s="2"/>
    </row>
    <row r="108" spans="2:42" x14ac:dyDescent="0.25">
      <c r="X108" s="56"/>
      <c r="Y108" s="2"/>
    </row>
    <row r="109" spans="2:42" x14ac:dyDescent="0.25">
      <c r="X109" s="6"/>
      <c r="Y109" s="2"/>
    </row>
    <row r="110" spans="2:42" x14ac:dyDescent="0.25">
      <c r="X110" s="2"/>
      <c r="Y110" s="2"/>
    </row>
    <row r="115" spans="2:2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25">
      <c r="B116" s="2"/>
      <c r="C116" s="2"/>
      <c r="D116" s="15"/>
      <c r="E116" s="15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8.75" x14ac:dyDescent="0.3">
      <c r="B117" s="5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60"/>
    </row>
    <row r="118" spans="2:23" ht="18.75" x14ac:dyDescent="0.25">
      <c r="B118" s="5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0"/>
    </row>
    <row r="119" spans="2:2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25">
      <c r="B125" s="3"/>
      <c r="C125" s="2"/>
      <c r="D125" s="6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2:2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sheetProtection algorithmName="SHA-512" hashValue="XhwSdonpIuEb40AX96lCHaEsQb+sVg6EOKLH/nKSgbqgPn5o14yBlAYOrsWwgyc58hjUg4B+5F+mODDOVUdJ7w==" saltValue="0BbBoD1ZnSErw3bV6co8RA==" spinCount="100000" sheet="1" formatColumns="0" formatRows="0"/>
  <protectedRanges>
    <protectedRange sqref="C51:K58 C60:K67 C69:K76 C78:K85 C87:K94" name="sec_2"/>
    <protectedRange sqref="C6:K13 C15:K22 C24:K31 C33:K40 C42:K49" name="sec_1"/>
    <protectedRange sqref="L51:AP58 L60:AP67 L69:AP76 L78:AP85 L87:AP94" name="profissionais_2"/>
    <protectedRange sqref="L6:AP13 L15:AP22 L24:AP31 L33:AP40 L42:AP49" name="profissionais_1"/>
  </protectedRanges>
  <mergeCells count="31">
    <mergeCell ref="L23:AP23"/>
    <mergeCell ref="L32:AP32"/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L77:AP77"/>
    <mergeCell ref="C23:G23"/>
    <mergeCell ref="C32:G32"/>
    <mergeCell ref="B2:V2"/>
    <mergeCell ref="B3:B4"/>
    <mergeCell ref="C3:V3"/>
    <mergeCell ref="C5:G5"/>
    <mergeCell ref="C14:G14"/>
    <mergeCell ref="L5:AP5"/>
    <mergeCell ref="L14:AP14"/>
    <mergeCell ref="L68:AP68"/>
    <mergeCell ref="C68:G68"/>
    <mergeCell ref="C41:G41"/>
    <mergeCell ref="C50:G50"/>
    <mergeCell ref="C59:G59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C6" sqref="C6:I12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42" x14ac:dyDescent="0.25">
      <c r="A2" s="2"/>
      <c r="B2" s="156" t="s">
        <v>105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X2" s="2"/>
    </row>
    <row r="3" spans="1:42" ht="15" customHeight="1" x14ac:dyDescent="0.3">
      <c r="A3" s="2"/>
      <c r="B3" s="134" t="s">
        <v>0</v>
      </c>
      <c r="C3" s="122" t="s">
        <v>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25"/>
    </row>
    <row r="4" spans="1:42" ht="15" customHeight="1" x14ac:dyDescent="0.25">
      <c r="A4" s="2"/>
      <c r="B4" s="135"/>
      <c r="C4" s="91" t="str">
        <f>IF(qtd_classes&gt;0,"A","")</f>
        <v/>
      </c>
      <c r="D4" s="91" t="str">
        <f>IF(qtd_classes&gt;1,"B","")</f>
        <v/>
      </c>
      <c r="E4" s="91" t="str">
        <f>IF(qtd_classes&gt;2,"C","")</f>
        <v/>
      </c>
      <c r="F4" s="91" t="str">
        <f>IF(qtd_classes&gt;3,"D","")</f>
        <v/>
      </c>
      <c r="G4" s="91" t="str">
        <f>IF(qtd_classes&gt;4,"E","")</f>
        <v/>
      </c>
      <c r="H4" s="91" t="str">
        <f>IF(qtd_classes&gt;5,"F","")</f>
        <v/>
      </c>
      <c r="I4" s="91" t="str">
        <f>IF(qtd_classes&gt;6,"G","")</f>
        <v/>
      </c>
      <c r="J4" s="91" t="str">
        <f>IF(qtd_classes&gt;7,"H","")</f>
        <v/>
      </c>
      <c r="K4" s="91" t="str">
        <f>IF(qtd_classes&gt;8,"I","")</f>
        <v/>
      </c>
      <c r="L4" s="110" t="str">
        <f>IF(qtd_classes&gt;9,"J","")</f>
        <v/>
      </c>
      <c r="M4" s="110" t="str">
        <f>IF(qtd_classes&gt;10,"K","")</f>
        <v/>
      </c>
      <c r="N4" s="110" t="str">
        <f>IF(qtd_classes&gt;11,"L","")</f>
        <v/>
      </c>
      <c r="O4" s="110" t="str">
        <f>IF(qtd_classes&gt;12,"M","")</f>
        <v/>
      </c>
      <c r="P4" s="110" t="str">
        <f>IF(qtd_classes&gt;13,"N","")</f>
        <v/>
      </c>
      <c r="Q4" s="110" t="str">
        <f>IF(qtd_classes&gt;14,"O","")</f>
        <v/>
      </c>
      <c r="R4" s="110" t="str">
        <f>IF(qtd_classes&gt;15,"P","")</f>
        <v/>
      </c>
      <c r="S4" s="110" t="str">
        <f>IF(qtd_classes&gt;16,"Q","")</f>
        <v/>
      </c>
      <c r="T4" s="110" t="str">
        <f>IF(qtd_classes&gt;17,"R","")</f>
        <v/>
      </c>
      <c r="U4" s="110" t="str">
        <f>IF(qtd_classes&gt;18,"S","")</f>
        <v/>
      </c>
      <c r="V4" s="110" t="str">
        <f>IF(qtd_classes&gt;19,"T","")</f>
        <v/>
      </c>
      <c r="W4" s="85" t="str">
        <f>IF(qtd_classes&gt;20,"U","")</f>
        <v/>
      </c>
      <c r="X4" s="85" t="str">
        <f>IF(qtd_classes&gt;21,"V","")</f>
        <v/>
      </c>
      <c r="Y4" s="85" t="str">
        <f>IF(qtd_classes&gt;22,"W","")</f>
        <v/>
      </c>
      <c r="Z4" s="85" t="str">
        <f>IF(qtd_classes&gt;23,"X","")</f>
        <v/>
      </c>
      <c r="AA4" s="85" t="str">
        <f>IF(qtd_classes&gt;24,"Y","")</f>
        <v/>
      </c>
      <c r="AB4" s="85" t="str">
        <f>IF(qtd_classes&gt;25,"Z","")</f>
        <v/>
      </c>
      <c r="AC4" s="85" t="str">
        <f>IF(qtd_classes&gt;26,"AA","")</f>
        <v/>
      </c>
      <c r="AD4" s="85" t="str">
        <f>IF(qtd_classes&gt;27,"AB","")</f>
        <v/>
      </c>
      <c r="AE4" s="85" t="str">
        <f>IF(qtd_classes&gt;28,"AC","")</f>
        <v/>
      </c>
      <c r="AF4" s="85" t="str">
        <f>IF(qtd_classes&gt;29,"AD","")</f>
        <v/>
      </c>
      <c r="AG4" s="85" t="s">
        <v>109</v>
      </c>
      <c r="AH4" s="85" t="s">
        <v>110</v>
      </c>
      <c r="AI4" s="85" t="s">
        <v>111</v>
      </c>
      <c r="AJ4" s="85" t="s">
        <v>112</v>
      </c>
      <c r="AK4" s="85" t="s">
        <v>113</v>
      </c>
      <c r="AL4" s="85" t="s">
        <v>114</v>
      </c>
      <c r="AM4" s="85" t="s">
        <v>115</v>
      </c>
      <c r="AN4" s="85" t="s">
        <v>116</v>
      </c>
      <c r="AO4" s="85" t="s">
        <v>117</v>
      </c>
      <c r="AP4" s="85" t="s">
        <v>118</v>
      </c>
    </row>
    <row r="5" spans="1:42" ht="15" customHeight="1" x14ac:dyDescent="0.25">
      <c r="A5" s="2"/>
      <c r="B5" s="90"/>
      <c r="C5" s="140" t="s">
        <v>3</v>
      </c>
      <c r="D5" s="140"/>
      <c r="E5" s="140"/>
      <c r="F5" s="140"/>
      <c r="G5" s="140"/>
      <c r="H5" s="93">
        <f>ch_1</f>
        <v>0</v>
      </c>
      <c r="I5" s="95"/>
      <c r="J5" s="96" t="s">
        <v>98</v>
      </c>
      <c r="K5" s="97">
        <f>SUM(C6:AF13)</f>
        <v>0</v>
      </c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 x14ac:dyDescent="0.25">
      <c r="A6" s="2"/>
      <c r="B6" s="91" t="str">
        <f>IF(qtd_niveis&gt;0,"I","")</f>
        <v/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x14ac:dyDescent="0.25">
      <c r="A7" s="2"/>
      <c r="B7" s="91" t="str">
        <f>IF(qtd_niveis&gt;1,"II","")</f>
        <v/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x14ac:dyDescent="0.25">
      <c r="A8" s="2"/>
      <c r="B8" s="91" t="str">
        <f>IF(qtd_niveis&gt;2,"III","")</f>
        <v/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x14ac:dyDescent="0.25">
      <c r="A9" s="2"/>
      <c r="B9" s="91" t="str">
        <f>IF(qtd_niveis&gt;3,"IV","")</f>
        <v/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x14ac:dyDescent="0.25">
      <c r="A10" s="2"/>
      <c r="B10" s="91" t="str">
        <f>IF(qtd_niveis&gt;4,"V","")</f>
        <v/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x14ac:dyDescent="0.25">
      <c r="A11" s="2"/>
      <c r="B11" s="91" t="str">
        <f>IF(qtd_niveis&gt;5,"VI","")</f>
        <v/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x14ac:dyDescent="0.25">
      <c r="A12" s="2"/>
      <c r="B12" s="91" t="str">
        <f>IF(qtd_niveis&gt;6,"VII","")</f>
        <v/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x14ac:dyDescent="0.25">
      <c r="A13" s="2"/>
      <c r="B13" s="91" t="str">
        <f>IF(qtd_niveis&gt;7,"VIII","")</f>
        <v/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x14ac:dyDescent="0.25">
      <c r="A14" s="2"/>
      <c r="B14" s="91"/>
      <c r="C14" s="140" t="s">
        <v>2</v>
      </c>
      <c r="D14" s="140"/>
      <c r="E14" s="140"/>
      <c r="F14" s="140"/>
      <c r="G14" s="140"/>
      <c r="H14" s="93">
        <f>ch_2</f>
        <v>0</v>
      </c>
      <c r="I14" s="95"/>
      <c r="J14" s="96" t="s">
        <v>98</v>
      </c>
      <c r="K14" s="97">
        <f>SUM(C15:AF22)</f>
        <v>0</v>
      </c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5" customHeight="1" x14ac:dyDescent="0.25">
      <c r="A15" s="2"/>
      <c r="B15" s="91" t="str">
        <f>IF(qtd_niveis&gt;0,"I","")</f>
        <v/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x14ac:dyDescent="0.25">
      <c r="A16" s="2"/>
      <c r="B16" s="91" t="str">
        <f>IF(qtd_niveis&gt;1,"II","")</f>
        <v/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x14ac:dyDescent="0.25">
      <c r="A17" s="2"/>
      <c r="B17" s="91" t="str">
        <f>IF(qtd_niveis&gt;2,"III","")</f>
        <v/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x14ac:dyDescent="0.25">
      <c r="A18" s="2"/>
      <c r="B18" s="91" t="str">
        <f>IF(qtd_niveis&gt;3,"IV","")</f>
        <v/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x14ac:dyDescent="0.25">
      <c r="A19" s="2"/>
      <c r="B19" s="91" t="str">
        <f>IF(qtd_niveis&gt;4,"V","")</f>
        <v/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x14ac:dyDescent="0.25">
      <c r="A20" s="2"/>
      <c r="B20" s="91" t="str">
        <f>IF(qtd_niveis&gt;5,"VI","")</f>
        <v/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x14ac:dyDescent="0.25">
      <c r="A21" s="2"/>
      <c r="B21" s="91" t="str">
        <f>IF(qtd_niveis&gt;6,"VII","")</f>
        <v/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x14ac:dyDescent="0.25">
      <c r="A22" s="2"/>
      <c r="B22" s="91" t="str">
        <f>IF(qtd_niveis&gt;7,"VIII","")</f>
        <v/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2"/>
      <c r="B23" s="91"/>
      <c r="C23" s="141" t="s">
        <v>4</v>
      </c>
      <c r="D23" s="141"/>
      <c r="E23" s="141"/>
      <c r="F23" s="141"/>
      <c r="G23" s="141"/>
      <c r="H23" s="100">
        <f>ch_3</f>
        <v>0</v>
      </c>
      <c r="I23" s="101"/>
      <c r="J23" s="96" t="s">
        <v>98</v>
      </c>
      <c r="K23" s="97">
        <f>SUM(C24:AF31)</f>
        <v>0</v>
      </c>
      <c r="L23" s="159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</row>
    <row r="24" spans="1:42" x14ac:dyDescent="0.25">
      <c r="A24" s="2"/>
      <c r="B24" s="91" t="str">
        <f>IF(qtd_niveis&gt;0,"I","")</f>
        <v/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x14ac:dyDescent="0.25">
      <c r="A25" s="2"/>
      <c r="B25" s="91" t="str">
        <f>IF(qtd_niveis&gt;1,"II","")</f>
        <v/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5" customHeight="1" x14ac:dyDescent="0.25">
      <c r="A26" s="2"/>
      <c r="B26" s="91" t="str">
        <f>IF(qtd_niveis&gt;2,"III","")</f>
        <v/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x14ac:dyDescent="0.25">
      <c r="A27" s="2"/>
      <c r="B27" s="91" t="str">
        <f>IF(qtd_niveis&gt;3,"IV","")</f>
        <v/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x14ac:dyDescent="0.25">
      <c r="A28" s="2"/>
      <c r="B28" s="91" t="str">
        <f>IF(qtd_niveis&gt;4,"V","")</f>
        <v/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2" x14ac:dyDescent="0.25">
      <c r="A29" s="2"/>
      <c r="B29" s="91" t="str">
        <f>IF(qtd_niveis&gt;5,"VI","")</f>
        <v/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x14ac:dyDescent="0.25">
      <c r="A30" s="2"/>
      <c r="B30" s="91" t="str">
        <f>IF(qtd_niveis&gt;6,"VII","")</f>
        <v/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</row>
    <row r="31" spans="1:42" x14ac:dyDescent="0.25">
      <c r="A31" s="2"/>
      <c r="B31" s="91" t="str">
        <f>IF(qtd_niveis&gt;7,"VIII","")</f>
        <v/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1:42" x14ac:dyDescent="0.25">
      <c r="A32" s="2"/>
      <c r="B32" s="91"/>
      <c r="C32" s="140" t="s">
        <v>52</v>
      </c>
      <c r="D32" s="140"/>
      <c r="E32" s="140"/>
      <c r="F32" s="140"/>
      <c r="G32" s="140"/>
      <c r="H32" s="93">
        <f>ch_4</f>
        <v>0</v>
      </c>
      <c r="I32" s="95"/>
      <c r="J32" s="96" t="s">
        <v>98</v>
      </c>
      <c r="K32" s="97">
        <f>SUM(C33:AF40)</f>
        <v>0</v>
      </c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x14ac:dyDescent="0.25">
      <c r="A33" s="2"/>
      <c r="B33" s="91" t="str">
        <f>IF(qtd_niveis&gt;0,"I","")</f>
        <v/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</row>
    <row r="34" spans="1:42" x14ac:dyDescent="0.25">
      <c r="A34" s="2"/>
      <c r="B34" s="91" t="str">
        <f>IF(qtd_niveis&gt;1,"II","")</f>
        <v/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</row>
    <row r="35" spans="1:42" x14ac:dyDescent="0.25">
      <c r="A35" s="2"/>
      <c r="B35" s="91" t="str">
        <f>IF(qtd_niveis&gt;2,"III","")</f>
        <v/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x14ac:dyDescent="0.25">
      <c r="A36" s="2"/>
      <c r="B36" s="91" t="str">
        <f>IF(qtd_niveis&gt;3,"IV","")</f>
        <v/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ht="15" customHeight="1" x14ac:dyDescent="0.25">
      <c r="A37" s="2"/>
      <c r="B37" s="91" t="str">
        <f>IF(qtd_niveis&gt;4,"V","")</f>
        <v/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x14ac:dyDescent="0.25">
      <c r="A38" s="2"/>
      <c r="B38" s="91" t="str">
        <f>IF(qtd_niveis&gt;5,"VI","")</f>
        <v/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2"/>
      <c r="B39" s="91" t="str">
        <f>IF(qtd_niveis&gt;6,"VII","")</f>
        <v/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x14ac:dyDescent="0.25">
      <c r="A40" s="2"/>
      <c r="B40" s="91" t="str">
        <f>IF(qtd_niveis&gt;7,"VIII","")</f>
        <v/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x14ac:dyDescent="0.25">
      <c r="A41" s="2"/>
      <c r="B41" s="91"/>
      <c r="C41" s="140" t="s">
        <v>53</v>
      </c>
      <c r="D41" s="140"/>
      <c r="E41" s="140"/>
      <c r="F41" s="140"/>
      <c r="G41" s="140"/>
      <c r="H41" s="93">
        <f>ch_5</f>
        <v>0</v>
      </c>
      <c r="I41" s="95"/>
      <c r="J41" s="96" t="s">
        <v>98</v>
      </c>
      <c r="K41" s="97">
        <f>SUM(C42:AF49)</f>
        <v>0</v>
      </c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x14ac:dyDescent="0.25">
      <c r="A42" s="2"/>
      <c r="B42" s="91" t="str">
        <f>IF(qtd_niveis&gt;0,"I","")</f>
        <v/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x14ac:dyDescent="0.25">
      <c r="A43" s="2"/>
      <c r="B43" s="91" t="str">
        <f>IF(qtd_niveis&gt;1,"II","")</f>
        <v/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x14ac:dyDescent="0.25">
      <c r="A44" s="2"/>
      <c r="B44" s="91" t="str">
        <f>IF(qtd_niveis&gt;2,"III","")</f>
        <v/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</row>
    <row r="45" spans="1:42" x14ac:dyDescent="0.25">
      <c r="A45" s="2"/>
      <c r="B45" s="91" t="str">
        <f>IF(qtd_niveis&gt;3,"IV","")</f>
        <v/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2"/>
      <c r="B46" s="91" t="str">
        <f>IF(qtd_niveis&gt;4,"V","")</f>
        <v/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1:42" x14ac:dyDescent="0.25">
      <c r="A47" s="2"/>
      <c r="B47" s="91" t="str">
        <f>IF(qtd_niveis&gt;5,"VI","")</f>
        <v/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spans="1:42" ht="15" customHeight="1" x14ac:dyDescent="0.25">
      <c r="A48" s="2"/>
      <c r="B48" s="91" t="str">
        <f>IF(qtd_niveis&gt;6,"VII","")</f>
        <v/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</row>
    <row r="49" spans="1:42" x14ac:dyDescent="0.25">
      <c r="A49" s="2"/>
      <c r="B49" s="91" t="str">
        <f>IF(qtd_niveis&gt;7,"VIII","")</f>
        <v/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x14ac:dyDescent="0.25">
      <c r="A50" s="2"/>
      <c r="B50" s="91"/>
      <c r="C50" s="140" t="s">
        <v>54</v>
      </c>
      <c r="D50" s="140"/>
      <c r="E50" s="140"/>
      <c r="F50" s="140"/>
      <c r="G50" s="140"/>
      <c r="H50" s="93">
        <f>ch_6</f>
        <v>0</v>
      </c>
      <c r="I50" s="95"/>
      <c r="J50" s="96" t="s">
        <v>98</v>
      </c>
      <c r="K50" s="97">
        <f>SUM(C51:AF58)</f>
        <v>0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x14ac:dyDescent="0.25">
      <c r="A51" s="2"/>
      <c r="B51" s="91" t="str">
        <f>IF(qtd_niveis&gt;0,"I","")</f>
        <v/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42" x14ac:dyDescent="0.25">
      <c r="A52" s="2"/>
      <c r="B52" s="91" t="str">
        <f>IF(qtd_niveis&gt;1,"II","")</f>
        <v/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x14ac:dyDescent="0.25">
      <c r="A53" s="2"/>
      <c r="B53" s="91" t="str">
        <f>IF(qtd_niveis&gt;2,"III","")</f>
        <v/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42" x14ac:dyDescent="0.25">
      <c r="A54" s="2"/>
      <c r="B54" s="91" t="str">
        <f>IF(qtd_niveis&gt;3,"IV","")</f>
        <v/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</row>
    <row r="55" spans="1:42" x14ac:dyDescent="0.25">
      <c r="A55" s="2"/>
      <c r="B55" s="91" t="str">
        <f>IF(qtd_niveis&gt;4,"V","")</f>
        <v/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spans="1:42" x14ac:dyDescent="0.25">
      <c r="A56" s="2"/>
      <c r="B56" s="91" t="str">
        <f>IF(qtd_niveis&gt;5,"VI","")</f>
        <v/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x14ac:dyDescent="0.25">
      <c r="A57" s="2"/>
      <c r="B57" s="91" t="str">
        <f>IF(qtd_niveis&gt;6,"VII","")</f>
        <v/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42" x14ac:dyDescent="0.25">
      <c r="A58" s="2"/>
      <c r="B58" s="91" t="str">
        <f>IF(qtd_niveis&gt;7,"VIII","")</f>
        <v/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15" customHeight="1" x14ac:dyDescent="0.25">
      <c r="A59" s="2"/>
      <c r="B59" s="91"/>
      <c r="C59" s="140" t="s">
        <v>55</v>
      </c>
      <c r="D59" s="140"/>
      <c r="E59" s="140"/>
      <c r="F59" s="140"/>
      <c r="G59" s="140"/>
      <c r="H59" s="93">
        <f>ch_7</f>
        <v>0</v>
      </c>
      <c r="I59" s="95"/>
      <c r="J59" s="96" t="s">
        <v>98</v>
      </c>
      <c r="K59" s="97">
        <f>SUM(C60:AF67)</f>
        <v>0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x14ac:dyDescent="0.25">
      <c r="A60" s="2"/>
      <c r="B60" s="91" t="str">
        <f>IF(qtd_niveis&gt;0,"I","")</f>
        <v/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</row>
    <row r="61" spans="1:42" x14ac:dyDescent="0.25">
      <c r="A61" s="2"/>
      <c r="B61" s="91" t="str">
        <f>IF(qtd_niveis&gt;1,"II","")</f>
        <v/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</row>
    <row r="62" spans="1:42" x14ac:dyDescent="0.25">
      <c r="A62" s="2"/>
      <c r="B62" s="91" t="str">
        <f>IF(qtd_niveis&gt;2,"III","")</f>
        <v/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pans="1:42" x14ac:dyDescent="0.25">
      <c r="A63" s="2"/>
      <c r="B63" s="91" t="str">
        <f>IF(qtd_niveis&gt;3,"IV","")</f>
        <v/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1:42" x14ac:dyDescent="0.25">
      <c r="A64" s="2"/>
      <c r="B64" s="91" t="str">
        <f>IF(qtd_niveis&gt;4,"V","")</f>
        <v/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</row>
    <row r="65" spans="1:42" x14ac:dyDescent="0.25">
      <c r="A65" s="2"/>
      <c r="B65" s="91" t="str">
        <f>IF(qtd_niveis&gt;5,"VI","")</f>
        <v/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1:42" x14ac:dyDescent="0.25">
      <c r="A66" s="2"/>
      <c r="B66" s="91" t="str">
        <f>IF(qtd_niveis&gt;6,"VII","")</f>
        <v/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</row>
    <row r="67" spans="1:42" x14ac:dyDescent="0.25">
      <c r="A67" s="2"/>
      <c r="B67" s="91" t="str">
        <f>IF(qtd_niveis&gt;7,"VIII","")</f>
        <v/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1:42" x14ac:dyDescent="0.25">
      <c r="A68" s="2"/>
      <c r="B68" s="91"/>
      <c r="C68" s="140" t="s">
        <v>56</v>
      </c>
      <c r="D68" s="140"/>
      <c r="E68" s="140"/>
      <c r="F68" s="140"/>
      <c r="G68" s="140"/>
      <c r="H68" s="93">
        <f>ch_8</f>
        <v>0</v>
      </c>
      <c r="I68" s="95"/>
      <c r="J68" s="96" t="s">
        <v>98</v>
      </c>
      <c r="K68" s="97">
        <f>SUM(C69:AF76)</f>
        <v>0</v>
      </c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x14ac:dyDescent="0.25">
      <c r="A69" s="2"/>
      <c r="B69" s="91" t="str">
        <f>IF(qtd_niveis&gt;0,"I","")</f>
        <v/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</row>
    <row r="70" spans="1:42" ht="15" customHeight="1" x14ac:dyDescent="0.25">
      <c r="A70" s="2"/>
      <c r="B70" s="91" t="str">
        <f>IF(qtd_niveis&gt;1,"II","")</f>
        <v/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1:42" x14ac:dyDescent="0.25">
      <c r="A71" s="2"/>
      <c r="B71" s="91" t="str">
        <f>IF(qtd_niveis&gt;2,"III","")</f>
        <v/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</row>
    <row r="72" spans="1:42" x14ac:dyDescent="0.25">
      <c r="A72" s="2"/>
      <c r="B72" s="91" t="str">
        <f>IF(qtd_niveis&gt;3,"IV","")</f>
        <v/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1:42" x14ac:dyDescent="0.25">
      <c r="A73" s="2"/>
      <c r="B73" s="91" t="str">
        <f>IF(qtd_niveis&gt;4,"V","")</f>
        <v/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</row>
    <row r="74" spans="1:42" x14ac:dyDescent="0.25">
      <c r="A74" s="2"/>
      <c r="B74" s="91" t="str">
        <f>IF(qtd_niveis&gt;5,"VI","")</f>
        <v/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x14ac:dyDescent="0.25">
      <c r="A75" s="2"/>
      <c r="B75" s="91" t="str">
        <f>IF(qtd_niveis&gt;6,"VII","")</f>
        <v/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</row>
    <row r="76" spans="1:42" x14ac:dyDescent="0.25">
      <c r="A76" s="2"/>
      <c r="B76" s="91" t="str">
        <f>IF(qtd_niveis&gt;7,"VIII","")</f>
        <v/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</row>
    <row r="77" spans="1:42" x14ac:dyDescent="0.25">
      <c r="A77" s="2"/>
      <c r="B77" s="91"/>
      <c r="C77" s="140" t="s">
        <v>58</v>
      </c>
      <c r="D77" s="140"/>
      <c r="E77" s="140"/>
      <c r="F77" s="140"/>
      <c r="G77" s="140"/>
      <c r="H77" s="93">
        <f>ch_9</f>
        <v>0</v>
      </c>
      <c r="I77" s="95"/>
      <c r="J77" s="96" t="s">
        <v>98</v>
      </c>
      <c r="K77" s="97">
        <f>SUM(C78:AF85)</f>
        <v>0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x14ac:dyDescent="0.25">
      <c r="A78" s="2"/>
      <c r="B78" s="91" t="str">
        <f>IF(qtd_niveis&gt;0,"I","")</f>
        <v/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1:42" x14ac:dyDescent="0.25">
      <c r="A79" s="2"/>
      <c r="B79" s="91" t="str">
        <f>IF(qtd_niveis&gt;1,"II","")</f>
        <v/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</row>
    <row r="80" spans="1:42" x14ac:dyDescent="0.25">
      <c r="A80" s="2"/>
      <c r="B80" s="91" t="str">
        <f>IF(qtd_niveis&gt;2,"III","")</f>
        <v/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1:42" ht="15" customHeight="1" x14ac:dyDescent="0.25">
      <c r="A81" s="2"/>
      <c r="B81" s="91" t="str">
        <f>IF(qtd_niveis&gt;3,"IV","")</f>
        <v/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</row>
    <row r="82" spans="1:42" x14ac:dyDescent="0.25">
      <c r="A82" s="2"/>
      <c r="B82" s="91" t="str">
        <f>IF(qtd_niveis&gt;4,"V","")</f>
        <v/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</row>
    <row r="83" spans="1:42" x14ac:dyDescent="0.25">
      <c r="A83" s="2"/>
      <c r="B83" s="91" t="str">
        <f>IF(qtd_niveis&gt;5,"VI","")</f>
        <v/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</row>
    <row r="84" spans="1:42" x14ac:dyDescent="0.25">
      <c r="A84" s="2"/>
      <c r="B84" s="91" t="str">
        <f>IF(qtd_niveis&gt;6,"VII","")</f>
        <v/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</row>
    <row r="85" spans="1:42" x14ac:dyDescent="0.25">
      <c r="A85" s="2"/>
      <c r="B85" s="91" t="str">
        <f>IF(qtd_niveis&gt;7,"VIII","")</f>
        <v/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x14ac:dyDescent="0.25">
      <c r="A86" s="2"/>
      <c r="B86" s="91"/>
      <c r="C86" s="140" t="s">
        <v>57</v>
      </c>
      <c r="D86" s="140"/>
      <c r="E86" s="140"/>
      <c r="F86" s="140"/>
      <c r="G86" s="140"/>
      <c r="H86" s="93">
        <f>ch_10</f>
        <v>0</v>
      </c>
      <c r="I86" s="95"/>
      <c r="J86" s="96" t="s">
        <v>98</v>
      </c>
      <c r="K86" s="97">
        <f>SUM(C87:AF94)</f>
        <v>0</v>
      </c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x14ac:dyDescent="0.25">
      <c r="A87" s="2"/>
      <c r="B87" s="91" t="str">
        <f>IF(qtd_niveis&gt;0,"I","")</f>
        <v/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</row>
    <row r="88" spans="1:42" x14ac:dyDescent="0.25">
      <c r="A88" s="2"/>
      <c r="B88" s="91" t="str">
        <f>IF(qtd_niveis&gt;1,"II","")</f>
        <v/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</row>
    <row r="89" spans="1:42" x14ac:dyDescent="0.25">
      <c r="A89" s="2"/>
      <c r="B89" s="91" t="str">
        <f>IF(qtd_niveis&gt;2,"III","")</f>
        <v/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</row>
    <row r="90" spans="1:42" x14ac:dyDescent="0.25">
      <c r="A90" s="2"/>
      <c r="B90" s="91" t="str">
        <f>IF(qtd_niveis&gt;3,"IV","")</f>
        <v/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</row>
    <row r="91" spans="1:42" x14ac:dyDescent="0.25">
      <c r="A91" s="2"/>
      <c r="B91" s="91" t="str">
        <f>IF(qtd_niveis&gt;4,"V","")</f>
        <v/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</row>
    <row r="92" spans="1:42" ht="15" customHeight="1" x14ac:dyDescent="0.25">
      <c r="A92" s="2"/>
      <c r="B92" s="91" t="str">
        <f>IF(qtd_niveis&gt;5,"VI","")</f>
        <v/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</row>
    <row r="93" spans="1:42" x14ac:dyDescent="0.25">
      <c r="A93" s="2"/>
      <c r="B93" s="91" t="str">
        <f>IF(qtd_niveis&gt;6,"VII","")</f>
        <v/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</row>
    <row r="94" spans="1:42" x14ac:dyDescent="0.25">
      <c r="A94" s="2"/>
      <c r="B94" s="91" t="str">
        <f>IF(qtd_niveis&gt;7,"VIII","")</f>
        <v/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</row>
    <row r="95" spans="1:42" ht="1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42" x14ac:dyDescent="0.25">
      <c r="B96" s="63"/>
      <c r="C96" s="138" t="s">
        <v>68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14"/>
      <c r="AH96" s="114"/>
      <c r="AI96" s="114"/>
      <c r="AJ96" s="114"/>
      <c r="AK96" s="114"/>
      <c r="AL96" s="114"/>
      <c r="AM96" s="114"/>
      <c r="AN96" s="114"/>
      <c r="AO96" s="114"/>
      <c r="AP96" s="115"/>
    </row>
    <row r="97" spans="2:42" x14ac:dyDescent="0.25">
      <c r="B97" s="91" t="str">
        <f>IF(qtd_niveis&gt;0,"I","")</f>
        <v/>
      </c>
      <c r="C97" s="69">
        <f>C6*Carreiras!C7+'Cedidos com Ônus'!C15*Carreiras!C16+'Cedidos com Ônus'!C24*Carreiras!C25+'Cedidos com Ônus'!C33*Carreiras!C34+'Cedidos com Ônus'!C42*Carreiras!C43+'Cedidos com Ônus'!C51*Carreiras!C52+'Cedidos com Ônus'!C60*Carreiras!C61+'Cedidos com Ônus'!C69*Carreiras!C70+'Cedidos com Ônus'!C78*Carreiras!C79+'Cedidos com Ônus'!C87*Carreiras!C88</f>
        <v>0</v>
      </c>
      <c r="D97" s="69">
        <f>D6*Carreiras!D7+'Cedidos com Ônus'!D15*Carreiras!D16+'Cedidos com Ônus'!D24*Carreiras!D25+'Cedidos com Ônus'!D33*Carreiras!D34+'Cedidos com Ônus'!D42*Carreiras!D43+'Cedidos com Ônus'!D51*Carreiras!D52+'Cedidos com Ônus'!D60*Carreiras!D61+'Cedidos com Ônus'!D69*Carreiras!D70+'Cedidos com Ônus'!D78*Carreiras!D79+'Cedidos com Ônus'!D87*Carreiras!D88</f>
        <v>0</v>
      </c>
      <c r="E97" s="69">
        <f>E6*Carreiras!E7+'Cedidos com Ônus'!E15*Carreiras!E16+'Cedidos com Ônus'!E24*Carreiras!E25+'Cedidos com Ônus'!E33*Carreiras!E34+'Cedidos com Ônus'!E42*Carreiras!E43+'Cedidos com Ônus'!E51*Carreiras!E52+'Cedidos com Ônus'!E60*Carreiras!E61+'Cedidos com Ônus'!E69*Carreiras!E70+'Cedidos com Ônus'!E78*Carreiras!E79+'Cedidos com Ônus'!E87*Carreiras!E88</f>
        <v>0</v>
      </c>
      <c r="F97" s="69">
        <f>F6*Carreiras!F7+'Cedidos com Ônus'!F15*Carreiras!F16+'Cedidos com Ônus'!F24*Carreiras!F25+'Cedidos com Ônus'!F33*Carreiras!F34+'Cedidos com Ônus'!F42*Carreiras!F43+'Cedidos com Ônus'!F51*Carreiras!F52+'Cedidos com Ônus'!F60*Carreiras!F61+'Cedidos com Ônus'!F69*Carreiras!F70+'Cedidos com Ônus'!F78*Carreiras!F79+'Cedidos com Ônus'!F87*Carreiras!F88</f>
        <v>0</v>
      </c>
      <c r="G97" s="69">
        <f>G6*Carreiras!G7+'Cedidos com Ônus'!G15*Carreiras!G16+'Cedidos com Ônus'!G24*Carreiras!G25+'Cedidos com Ônus'!G33*Carreiras!G34+'Cedidos com Ônus'!G42*Carreiras!G43+'Cedidos com Ônus'!G51*Carreiras!G52+'Cedidos com Ônus'!G60*Carreiras!G61+'Cedidos com Ônus'!G69*Carreiras!G70+'Cedidos com Ônus'!G78*Carreiras!G79+'Cedidos com Ônus'!G87*Carreiras!G88</f>
        <v>0</v>
      </c>
      <c r="H97" s="69">
        <f>H6*Carreiras!H7+'Cedidos com Ônus'!H15*Carreiras!H16+'Cedidos com Ônus'!H24*Carreiras!H25+'Cedidos com Ônus'!H33*Carreiras!H34+'Cedidos com Ônus'!H42*Carreiras!H43+'Cedidos com Ônus'!H51*Carreiras!H52+'Cedidos com Ônus'!H60*Carreiras!H61+'Cedidos com Ônus'!H69*Carreiras!H70+'Cedidos com Ônus'!H78*Carreiras!H79+'Cedidos com Ônus'!H87*Carreiras!H88</f>
        <v>0</v>
      </c>
      <c r="I97" s="69">
        <f>I6*Carreiras!I7+'Cedidos com Ônus'!I15*Carreiras!I16+'Cedidos com Ônus'!I24*Carreiras!I25+'Cedidos com Ônus'!I33*Carreiras!I34+'Cedidos com Ônus'!I42*Carreiras!I43+'Cedidos com Ônus'!I51*Carreiras!I52+'Cedidos com Ônus'!I60*Carreiras!I61+'Cedidos com Ônus'!I69*Carreiras!I70+'Cedidos com Ônus'!I78*Carreiras!I79+'Cedidos com Ônus'!I87*Carreiras!I88</f>
        <v>0</v>
      </c>
      <c r="J97" s="69">
        <f>J6*Carreiras!J7+'Cedidos com Ônus'!J15*Carreiras!J16+'Cedidos com Ônus'!J24*Carreiras!J25+'Cedidos com Ônus'!J33*Carreiras!J34+'Cedidos com Ônus'!J42*Carreiras!J43+'Cedidos com Ônus'!J51*Carreiras!J52+'Cedidos com Ônus'!J60*Carreiras!J61+'Cedidos com Ônus'!J69*Carreiras!J70+'Cedidos com Ônus'!J78*Carreiras!J79+'Cedidos com Ônus'!J87*Carreiras!J88</f>
        <v>0</v>
      </c>
      <c r="K97" s="69">
        <f>K6*Carreiras!K7+'Cedidos com Ônus'!K15*Carreiras!K16+'Cedidos com Ônus'!K24*Carreiras!K25+'Cedidos com Ônus'!K33*Carreiras!K34+'Cedidos com Ônus'!K42*Carreiras!K43+'Cedidos com Ônus'!K51*Carreiras!K52+'Cedidos com Ônus'!K60*Carreiras!K61+'Cedidos com Ônus'!K69*Carreiras!K70+'Cedidos com Ônus'!K78*Carreiras!K79+'Cedidos com Ônus'!K87*Carreiras!K88</f>
        <v>0</v>
      </c>
      <c r="L97" s="69">
        <f>L6*Carreiras!L7+'Cedidos com Ônus'!L15*Carreiras!L16+'Cedidos com Ônus'!L24*Carreiras!L25+'Cedidos com Ônus'!L33*Carreiras!L34+'Cedidos com Ônus'!L42*Carreiras!L43+'Cedidos com Ônus'!L51*Carreiras!L52+'Cedidos com Ônus'!L60*Carreiras!L61+'Cedidos com Ônus'!L69*Carreiras!L70+'Cedidos com Ônus'!L78*Carreiras!L79+'Cedidos com Ônus'!L87*Carreiras!L88</f>
        <v>0</v>
      </c>
      <c r="M97" s="69">
        <f>M6*Carreiras!M7+'Cedidos com Ônus'!M15*Carreiras!M16+'Cedidos com Ônus'!M24*Carreiras!M25+'Cedidos com Ônus'!M33*Carreiras!M34+'Cedidos com Ônus'!M42*Carreiras!M43+'Cedidos com Ônus'!M51*Carreiras!M52+'Cedidos com Ônus'!M60*Carreiras!M61+'Cedidos com Ônus'!M69*Carreiras!M70+'Cedidos com Ônus'!M78*Carreiras!M79+'Cedidos com Ônus'!M87*Carreiras!M88</f>
        <v>0</v>
      </c>
      <c r="N97" s="69">
        <f>N6*Carreiras!N7+'Cedidos com Ônus'!N15*Carreiras!N16+'Cedidos com Ônus'!N24*Carreiras!N25+'Cedidos com Ônus'!N33*Carreiras!N34+'Cedidos com Ônus'!N42*Carreiras!N43+'Cedidos com Ônus'!N51*Carreiras!N52+'Cedidos com Ônus'!N60*Carreiras!N61+'Cedidos com Ônus'!N69*Carreiras!N70+'Cedidos com Ônus'!N78*Carreiras!N79+'Cedidos com Ônus'!N87*Carreiras!N88</f>
        <v>0</v>
      </c>
      <c r="O97" s="69">
        <f>O6*Carreiras!O7+'Cedidos com Ônus'!O15*Carreiras!O16+'Cedidos com Ônus'!O24*Carreiras!O25+'Cedidos com Ônus'!O33*Carreiras!O34+'Cedidos com Ônus'!O42*Carreiras!O43+'Cedidos com Ônus'!O51*Carreiras!O52+'Cedidos com Ônus'!O60*Carreiras!O61+'Cedidos com Ônus'!O69*Carreiras!O70+'Cedidos com Ônus'!O78*Carreiras!O79+'Cedidos com Ônus'!O87*Carreiras!O88</f>
        <v>0</v>
      </c>
      <c r="P97" s="69">
        <f>P6*Carreiras!P7+'Cedidos com Ônus'!P15*Carreiras!P16+'Cedidos com Ônus'!P24*Carreiras!P25+'Cedidos com Ônus'!P33*Carreiras!P34+'Cedidos com Ônus'!P42*Carreiras!P43+'Cedidos com Ônus'!P51*Carreiras!P52+'Cedidos com Ônus'!P60*Carreiras!P61+'Cedidos com Ônus'!P69*Carreiras!P70+'Cedidos com Ônus'!P78*Carreiras!P79+'Cedidos com Ônus'!P87*Carreiras!P88</f>
        <v>0</v>
      </c>
      <c r="Q97" s="69">
        <f>Q6*Carreiras!Q7+'Cedidos com Ônus'!Q15*Carreiras!Q16+'Cedidos com Ônus'!Q24*Carreiras!Q25+'Cedidos com Ônus'!Q33*Carreiras!Q34+'Cedidos com Ônus'!Q42*Carreiras!Q43+'Cedidos com Ônus'!Q51*Carreiras!Q52+'Cedidos com Ônus'!Q60*Carreiras!Q61+'Cedidos com Ônus'!Q69*Carreiras!Q70+'Cedidos com Ônus'!Q78*Carreiras!Q79+'Cedidos com Ônus'!Q87*Carreiras!Q88</f>
        <v>0</v>
      </c>
      <c r="R97" s="69">
        <f>R6*Carreiras!R7+'Cedidos com Ônus'!R15*Carreiras!R16+'Cedidos com Ônus'!R24*Carreiras!R25+'Cedidos com Ônus'!R33*Carreiras!R34+'Cedidos com Ônus'!R42*Carreiras!R43+'Cedidos com Ônus'!R51*Carreiras!R52+'Cedidos com Ônus'!R60*Carreiras!R61+'Cedidos com Ônus'!R69*Carreiras!R70+'Cedidos com Ônus'!R78*Carreiras!R79+'Cedidos com Ônus'!R87*Carreiras!R88</f>
        <v>0</v>
      </c>
      <c r="S97" s="69">
        <f>S6*Carreiras!S7+'Cedidos com Ônus'!S15*Carreiras!S16+'Cedidos com Ônus'!S24*Carreiras!S25+'Cedidos com Ônus'!S33*Carreiras!S34+'Cedidos com Ônus'!S42*Carreiras!S43+'Cedidos com Ônus'!S51*Carreiras!S52+'Cedidos com Ônus'!S60*Carreiras!S61+'Cedidos com Ônus'!S69*Carreiras!S70+'Cedidos com Ônus'!S78*Carreiras!S79+'Cedidos com Ônus'!S87*Carreiras!S88</f>
        <v>0</v>
      </c>
      <c r="T97" s="69">
        <f>T6*Carreiras!T7+'Cedidos com Ônus'!T15*Carreiras!T16+'Cedidos com Ônus'!T24*Carreiras!T25+'Cedidos com Ônus'!T33*Carreiras!T34+'Cedidos com Ônus'!T42*Carreiras!T43+'Cedidos com Ônus'!T51*Carreiras!T52+'Cedidos com Ônus'!T60*Carreiras!T61+'Cedidos com Ônus'!T69*Carreiras!T70+'Cedidos com Ônus'!T78*Carreiras!T79+'Cedidos com Ônus'!T87*Carreiras!T88</f>
        <v>0</v>
      </c>
      <c r="U97" s="69">
        <f>U6*Carreiras!U7+'Cedidos com Ônus'!U15*Carreiras!U16+'Cedidos com Ônus'!U24*Carreiras!U25+'Cedidos com Ônus'!U33*Carreiras!U34+'Cedidos com Ônus'!U42*Carreiras!U43+'Cedidos com Ônus'!U51*Carreiras!U52+'Cedidos com Ônus'!U60*Carreiras!U61+'Cedidos com Ônus'!U69*Carreiras!U70+'Cedidos com Ônus'!U78*Carreiras!U79+'Cedidos com Ônus'!U87*Carreiras!U88</f>
        <v>0</v>
      </c>
      <c r="V97" s="69">
        <f>V6*Carreiras!V7+'Cedidos com Ônus'!V15*Carreiras!V16+'Cedidos com Ônus'!V24*Carreiras!V25+'Cedidos com Ônus'!V33*Carreiras!V34+'Cedidos com Ônus'!V42*Carreiras!V43+'Cedidos com Ônus'!V51*Carreiras!V52+'Cedidos com Ônus'!V60*Carreiras!V61+'Cedidos com Ônus'!V69*Carreiras!V70+'Cedidos com Ônus'!V78*Carreiras!V79+'Cedidos com Ônus'!V87*Carreiras!V88</f>
        <v>0</v>
      </c>
      <c r="W97" s="69">
        <f>W6*Carreiras!W7+'Cedidos com Ônus'!W15*Carreiras!W16+'Cedidos com Ônus'!W24*Carreiras!W25+'Cedidos com Ônus'!W33*Carreiras!W34+'Cedidos com Ônus'!W42*Carreiras!W43+'Cedidos com Ônus'!W51*Carreiras!W52+'Cedidos com Ônus'!W60*Carreiras!W61+'Cedidos com Ônus'!W69*Carreiras!W70+'Cedidos com Ônus'!W78*Carreiras!W79+'Cedidos com Ônus'!W87*Carreiras!W88</f>
        <v>0</v>
      </c>
      <c r="X97" s="69">
        <f>X6*Carreiras!X7+'Cedidos com Ônus'!X15*Carreiras!X16+'Cedidos com Ônus'!X24*Carreiras!X25+'Cedidos com Ônus'!X33*Carreiras!X34+'Cedidos com Ônus'!X42*Carreiras!X43+'Cedidos com Ônus'!X51*Carreiras!X52+'Cedidos com Ônus'!X60*Carreiras!X61+'Cedidos com Ônus'!X69*Carreiras!X70+'Cedidos com Ônus'!X78*Carreiras!X79+'Cedidos com Ônus'!X87*Carreiras!X88</f>
        <v>0</v>
      </c>
      <c r="Y97" s="69">
        <f>Y6*Carreiras!Y7+'Cedidos com Ônus'!Y15*Carreiras!Y16+'Cedidos com Ônus'!Y24*Carreiras!Y25+'Cedidos com Ônus'!Y33*Carreiras!Y34+'Cedidos com Ônus'!Y42*Carreiras!Y43+'Cedidos com Ônus'!Y51*Carreiras!Y52+'Cedidos com Ônus'!Y60*Carreiras!Y61+'Cedidos com Ônus'!Y69*Carreiras!Y70+'Cedidos com Ônus'!Y78*Carreiras!Y79+'Cedidos com Ônus'!Y87*Carreiras!Y88</f>
        <v>0</v>
      </c>
      <c r="Z97" s="69">
        <f>Z6*Carreiras!Z7+'Cedidos com Ônus'!Z15*Carreiras!Z16+'Cedidos com Ônus'!Z24*Carreiras!Z25+'Cedidos com Ônus'!Z33*Carreiras!Z34+'Cedidos com Ônus'!Z42*Carreiras!Z43+'Cedidos com Ônus'!Z51*Carreiras!Z52+'Cedidos com Ônus'!Z60*Carreiras!Z61+'Cedidos com Ônus'!Z69*Carreiras!Z70+'Cedidos com Ônus'!Z78*Carreiras!Z79+'Cedidos com Ônus'!Z87*Carreiras!Z88</f>
        <v>0</v>
      </c>
      <c r="AA97" s="69">
        <f>AA6*Carreiras!AA7+'Cedidos com Ônus'!AA15*Carreiras!AA16+'Cedidos com Ônus'!AA24*Carreiras!AA25+'Cedidos com Ônus'!AA33*Carreiras!AA34+'Cedidos com Ônus'!AA42*Carreiras!AA43+'Cedidos com Ônus'!AA51*Carreiras!AA52+'Cedidos com Ônus'!AA60*Carreiras!AA61+'Cedidos com Ônus'!AA69*Carreiras!AA70+'Cedidos com Ônus'!AA78*Carreiras!AA79+'Cedidos com Ônus'!AA87*Carreiras!AA88</f>
        <v>0</v>
      </c>
      <c r="AB97" s="69">
        <f>AB6*Carreiras!AB7+'Cedidos com Ônus'!AB15*Carreiras!AB16+'Cedidos com Ônus'!AB24*Carreiras!AB25+'Cedidos com Ônus'!AB33*Carreiras!AB34+'Cedidos com Ônus'!AB42*Carreiras!AB43+'Cedidos com Ônus'!AB51*Carreiras!AB52+'Cedidos com Ônus'!AB60*Carreiras!AB61+'Cedidos com Ônus'!AB69*Carreiras!AB70+'Cedidos com Ônus'!AB78*Carreiras!AB79+'Cedidos com Ônus'!AB87*Carreiras!AB88</f>
        <v>0</v>
      </c>
      <c r="AC97" s="69">
        <f>AC6*Carreiras!AC7+'Cedidos com Ônus'!AC15*Carreiras!AC16+'Cedidos com Ônus'!AC24*Carreiras!AC25+'Cedidos com Ônus'!AC33*Carreiras!AC34+'Cedidos com Ônus'!AC42*Carreiras!AC43+'Cedidos com Ônus'!AC51*Carreiras!AC52+'Cedidos com Ônus'!AC60*Carreiras!AC61+'Cedidos com Ônus'!AC69*Carreiras!AC70+'Cedidos com Ônus'!AC78*Carreiras!AC79+'Cedidos com Ônus'!AC87*Carreiras!AC88</f>
        <v>0</v>
      </c>
      <c r="AD97" s="69">
        <f>AD6*Carreiras!AD7+'Cedidos com Ônus'!AD15*Carreiras!AD16+'Cedidos com Ônus'!AD24*Carreiras!AD25+'Cedidos com Ônus'!AD33*Carreiras!AD34+'Cedidos com Ônus'!AD42*Carreiras!AD43+'Cedidos com Ônus'!AD51*Carreiras!AD52+'Cedidos com Ônus'!AD60*Carreiras!AD61+'Cedidos com Ônus'!AD69*Carreiras!AD70+'Cedidos com Ônus'!AD78*Carreiras!AD79+'Cedidos com Ônus'!AD87*Carreiras!AD88</f>
        <v>0</v>
      </c>
      <c r="AE97" s="69">
        <f>AE6*Carreiras!AE7+'Cedidos com Ônus'!AE15*Carreiras!AE16+'Cedidos com Ônus'!AE24*Carreiras!AE25+'Cedidos com Ônus'!AE33*Carreiras!AE34+'Cedidos com Ônus'!AE42*Carreiras!AE43+'Cedidos com Ônus'!AE51*Carreiras!AE52+'Cedidos com Ônus'!AE60*Carreiras!AE61+'Cedidos com Ônus'!AE69*Carreiras!AE70+'Cedidos com Ônus'!AE78*Carreiras!AE79+'Cedidos com Ônus'!AE87*Carreiras!AE88</f>
        <v>0</v>
      </c>
      <c r="AF97" s="69">
        <f>AF6*Carreiras!AF7+'Cedidos com Ônus'!AF15*Carreiras!AF16+'Cedidos com Ônus'!AF24*Carreiras!AF25+'Cedidos com Ônus'!AF33*Carreiras!AF34+'Cedidos com Ônus'!AF42*Carreiras!AF43+'Cedidos com Ônus'!AF51*Carreiras!AF52+'Cedidos com Ônus'!AF60*Carreiras!AF61+'Cedidos com Ônus'!AF69*Carreiras!AF70+'Cedidos com Ônus'!AF78*Carreiras!AF79+'Cedidos com Ônus'!AF87*Carreiras!AF88</f>
        <v>0</v>
      </c>
      <c r="AG97" s="69">
        <f>AG6*Carreiras!AG7+'Cedidos com Ônus'!AG15*Carreiras!AG16+'Cedidos com Ônus'!AG24*Carreiras!AG25+'Cedidos com Ônus'!AG33*Carreiras!AG34+'Cedidos com Ônus'!AG42*Carreiras!AG43+'Cedidos com Ônus'!AG51*Carreiras!AG52+'Cedidos com Ônus'!AG60*Carreiras!AG61+'Cedidos com Ônus'!AG69*Carreiras!AG70+'Cedidos com Ônus'!AG78*Carreiras!AG79+'Cedidos com Ônus'!AG87*Carreiras!AG88</f>
        <v>0</v>
      </c>
      <c r="AH97" s="69">
        <f>AH6*Carreiras!AH7+'Cedidos com Ônus'!AH15*Carreiras!AH16+'Cedidos com Ônus'!AH24*Carreiras!AH25+'Cedidos com Ônus'!AH33*Carreiras!AH34+'Cedidos com Ônus'!AH42*Carreiras!AH43+'Cedidos com Ônus'!AH51*Carreiras!AH52+'Cedidos com Ônus'!AH60*Carreiras!AH61+'Cedidos com Ônus'!AH69*Carreiras!AH70+'Cedidos com Ônus'!AH78*Carreiras!AH79+'Cedidos com Ônus'!AH87*Carreiras!AH88</f>
        <v>0</v>
      </c>
      <c r="AI97" s="69">
        <f>AI6*Carreiras!AI7+'Cedidos com Ônus'!AI15*Carreiras!AI16+'Cedidos com Ônus'!AI24*Carreiras!AI25+'Cedidos com Ônus'!AI33*Carreiras!AI34+'Cedidos com Ônus'!AI42*Carreiras!AI43+'Cedidos com Ônus'!AI51*Carreiras!AI52+'Cedidos com Ônus'!AI60*Carreiras!AI61+'Cedidos com Ônus'!AI69*Carreiras!AI70+'Cedidos com Ônus'!AI78*Carreiras!AI79+'Cedidos com Ônus'!AI87*Carreiras!AI88</f>
        <v>0</v>
      </c>
      <c r="AJ97" s="69">
        <f>AJ6*Carreiras!AJ7+'Cedidos com Ônus'!AJ15*Carreiras!AJ16+'Cedidos com Ônus'!AJ24*Carreiras!AJ25+'Cedidos com Ônus'!AJ33*Carreiras!AJ34+'Cedidos com Ônus'!AJ42*Carreiras!AJ43+'Cedidos com Ônus'!AJ51*Carreiras!AJ52+'Cedidos com Ônus'!AJ60*Carreiras!AJ61+'Cedidos com Ônus'!AJ69*Carreiras!AJ70+'Cedidos com Ônus'!AJ78*Carreiras!AJ79+'Cedidos com Ônus'!AJ87*Carreiras!AJ88</f>
        <v>0</v>
      </c>
      <c r="AK97" s="69">
        <f>AK6*Carreiras!AK7+'Cedidos com Ônus'!AK15*Carreiras!AK16+'Cedidos com Ônus'!AK24*Carreiras!AK25+'Cedidos com Ônus'!AK33*Carreiras!AK34+'Cedidos com Ônus'!AK42*Carreiras!AK43+'Cedidos com Ônus'!AK51*Carreiras!AK52+'Cedidos com Ônus'!AK60*Carreiras!AK61+'Cedidos com Ônus'!AK69*Carreiras!AK70+'Cedidos com Ônus'!AK78*Carreiras!AK79+'Cedidos com Ônus'!AK87*Carreiras!AK88</f>
        <v>0</v>
      </c>
      <c r="AL97" s="69">
        <f>AL6*Carreiras!AL7+'Cedidos com Ônus'!AL15*Carreiras!AL16+'Cedidos com Ônus'!AL24*Carreiras!AL25+'Cedidos com Ônus'!AL33*Carreiras!AL34+'Cedidos com Ônus'!AL42*Carreiras!AL43+'Cedidos com Ônus'!AL51*Carreiras!AL52+'Cedidos com Ônus'!AL60*Carreiras!AL61+'Cedidos com Ônus'!AL69*Carreiras!AL70+'Cedidos com Ônus'!AL78*Carreiras!AL79+'Cedidos com Ônus'!AL87*Carreiras!AL88</f>
        <v>0</v>
      </c>
      <c r="AM97" s="69">
        <f>AM6*Carreiras!AM7+'Cedidos com Ônus'!AM15*Carreiras!AM16+'Cedidos com Ônus'!AM24*Carreiras!AM25+'Cedidos com Ônus'!AM33*Carreiras!AM34+'Cedidos com Ônus'!AM42*Carreiras!AM43+'Cedidos com Ônus'!AM51*Carreiras!AM52+'Cedidos com Ônus'!AM60*Carreiras!AM61+'Cedidos com Ônus'!AM69*Carreiras!AM70+'Cedidos com Ônus'!AM78*Carreiras!AM79+'Cedidos com Ônus'!AM87*Carreiras!AM88</f>
        <v>0</v>
      </c>
      <c r="AN97" s="69">
        <f>AN6*Carreiras!AN7+'Cedidos com Ônus'!AN15*Carreiras!AN16+'Cedidos com Ônus'!AN24*Carreiras!AN25+'Cedidos com Ônus'!AN33*Carreiras!AN34+'Cedidos com Ônus'!AN42*Carreiras!AN43+'Cedidos com Ônus'!AN51*Carreiras!AN52+'Cedidos com Ônus'!AN60*Carreiras!AN61+'Cedidos com Ônus'!AN69*Carreiras!AN70+'Cedidos com Ônus'!AN78*Carreiras!AN79+'Cedidos com Ônus'!AN87*Carreiras!AN88</f>
        <v>0</v>
      </c>
      <c r="AO97" s="69">
        <f>AO6*Carreiras!AO7+'Cedidos com Ônus'!AO15*Carreiras!AO16+'Cedidos com Ônus'!AO24*Carreiras!AO25+'Cedidos com Ônus'!AO33*Carreiras!AO34+'Cedidos com Ônus'!AO42*Carreiras!AO43+'Cedidos com Ônus'!AO51*Carreiras!AO52+'Cedidos com Ônus'!AO60*Carreiras!AO61+'Cedidos com Ônus'!AO69*Carreiras!AO70+'Cedidos com Ônus'!AO78*Carreiras!AO79+'Cedidos com Ônus'!AO87*Carreiras!AO88</f>
        <v>0</v>
      </c>
      <c r="AP97" s="69">
        <f>AP6*Carreiras!AP7+'Cedidos com Ônus'!AP15*Carreiras!AP16+'Cedidos com Ônus'!AP24*Carreiras!AP25+'Cedidos com Ônus'!AP33*Carreiras!AP34+'Cedidos com Ônus'!AP42*Carreiras!AP43+'Cedidos com Ônus'!AP51*Carreiras!AP52+'Cedidos com Ônus'!AP60*Carreiras!AP61+'Cedidos com Ônus'!AP69*Carreiras!AP70+'Cedidos com Ônus'!AP78*Carreiras!AP79+'Cedidos com Ônus'!AP87*Carreiras!AP88</f>
        <v>0</v>
      </c>
    </row>
    <row r="98" spans="2:42" x14ac:dyDescent="0.25">
      <c r="B98" s="91" t="str">
        <f>IF(qtd_niveis&gt;1,"II","")</f>
        <v/>
      </c>
      <c r="C98" s="69">
        <f>C7*Carreiras!C8+'Cedidos com Ônus'!C16*Carreiras!C17+'Cedidos com Ônus'!C25*Carreiras!C26+'Cedidos com Ônus'!C34*Carreiras!C35+'Cedidos com Ônus'!C43*Carreiras!C44+'Cedidos com Ônus'!C52*Carreiras!C53+'Cedidos com Ônus'!C61*Carreiras!C62+'Cedidos com Ônus'!C70*Carreiras!C71+'Cedidos com Ônus'!C79*Carreiras!C80+'Cedidos com Ônus'!C88*Carreiras!C89</f>
        <v>0</v>
      </c>
      <c r="D98" s="69">
        <f>D7*Carreiras!D8+'Cedidos com Ônus'!D16*Carreiras!D17+'Cedidos com Ônus'!D25*Carreiras!D26+'Cedidos com Ônus'!D34*Carreiras!D35+'Cedidos com Ônus'!D43*Carreiras!D44+'Cedidos com Ônus'!D52*Carreiras!D53+'Cedidos com Ônus'!D61*Carreiras!D62+'Cedidos com Ônus'!D70*Carreiras!D71+'Cedidos com Ônus'!D79*Carreiras!D80+'Cedidos com Ônus'!D88*Carreiras!D89</f>
        <v>0</v>
      </c>
      <c r="E98" s="69">
        <f>E7*Carreiras!E8+'Cedidos com Ônus'!E16*Carreiras!E17+'Cedidos com Ônus'!E25*Carreiras!E26+'Cedidos com Ônus'!E34*Carreiras!E35+'Cedidos com Ônus'!E43*Carreiras!E44+'Cedidos com Ônus'!E52*Carreiras!E53+'Cedidos com Ônus'!E61*Carreiras!E62+'Cedidos com Ônus'!E70*Carreiras!E71+'Cedidos com Ônus'!E79*Carreiras!E80+'Cedidos com Ônus'!E88*Carreiras!E89</f>
        <v>0</v>
      </c>
      <c r="F98" s="69">
        <f>F7*Carreiras!F8+'Cedidos com Ônus'!F16*Carreiras!F17+'Cedidos com Ônus'!F25*Carreiras!F26+'Cedidos com Ônus'!F34*Carreiras!F35+'Cedidos com Ônus'!F43*Carreiras!F44+'Cedidos com Ônus'!F52*Carreiras!F53+'Cedidos com Ônus'!F61*Carreiras!F62+'Cedidos com Ônus'!F70*Carreiras!F71+'Cedidos com Ônus'!F79*Carreiras!F80+'Cedidos com Ônus'!F88*Carreiras!F89</f>
        <v>0</v>
      </c>
      <c r="G98" s="69">
        <f>G7*Carreiras!G8+'Cedidos com Ônus'!G16*Carreiras!G17+'Cedidos com Ônus'!G25*Carreiras!G26+'Cedidos com Ônus'!G34*Carreiras!G35+'Cedidos com Ônus'!G43*Carreiras!G44+'Cedidos com Ônus'!G52*Carreiras!G53+'Cedidos com Ônus'!G61*Carreiras!G62+'Cedidos com Ônus'!G70*Carreiras!G71+'Cedidos com Ônus'!G79*Carreiras!G80+'Cedidos com Ônus'!G88*Carreiras!G89</f>
        <v>0</v>
      </c>
      <c r="H98" s="69">
        <f>H7*Carreiras!H8+'Cedidos com Ônus'!H16*Carreiras!H17+'Cedidos com Ônus'!H25*Carreiras!H26+'Cedidos com Ônus'!H34*Carreiras!H35+'Cedidos com Ônus'!H43*Carreiras!H44+'Cedidos com Ônus'!H52*Carreiras!H53+'Cedidos com Ônus'!H61*Carreiras!H62+'Cedidos com Ônus'!H70*Carreiras!H71+'Cedidos com Ônus'!H79*Carreiras!H80+'Cedidos com Ônus'!H88*Carreiras!H89</f>
        <v>0</v>
      </c>
      <c r="I98" s="69">
        <f>I7*Carreiras!I8+'Cedidos com Ônus'!I16*Carreiras!I17+'Cedidos com Ônus'!I25*Carreiras!I26+'Cedidos com Ônus'!I34*Carreiras!I35+'Cedidos com Ônus'!I43*Carreiras!I44+'Cedidos com Ônus'!I52*Carreiras!I53+'Cedidos com Ônus'!I61*Carreiras!I62+'Cedidos com Ônus'!I70*Carreiras!I71+'Cedidos com Ônus'!I79*Carreiras!I80+'Cedidos com Ônus'!I88*Carreiras!I89</f>
        <v>0</v>
      </c>
      <c r="J98" s="69">
        <f>J7*Carreiras!J8+'Cedidos com Ônus'!J16*Carreiras!J17+'Cedidos com Ônus'!J25*Carreiras!J26+'Cedidos com Ônus'!J34*Carreiras!J35+'Cedidos com Ônus'!J43*Carreiras!J44+'Cedidos com Ônus'!J52*Carreiras!J53+'Cedidos com Ônus'!J61*Carreiras!J62+'Cedidos com Ônus'!J70*Carreiras!J71+'Cedidos com Ônus'!J79*Carreiras!J80+'Cedidos com Ônus'!J88*Carreiras!J89</f>
        <v>0</v>
      </c>
      <c r="K98" s="69">
        <f>K7*Carreiras!K8+'Cedidos com Ônus'!K16*Carreiras!K17+'Cedidos com Ônus'!K25*Carreiras!K26+'Cedidos com Ônus'!K34*Carreiras!K35+'Cedidos com Ônus'!K43*Carreiras!K44+'Cedidos com Ônus'!K52*Carreiras!K53+'Cedidos com Ônus'!K61*Carreiras!K62+'Cedidos com Ônus'!K70*Carreiras!K71+'Cedidos com Ônus'!K79*Carreiras!K80+'Cedidos com Ônus'!K88*Carreiras!K89</f>
        <v>0</v>
      </c>
      <c r="L98" s="69">
        <f>L7*Carreiras!L8+'Cedidos com Ônus'!L16*Carreiras!L17+'Cedidos com Ônus'!L25*Carreiras!L26+'Cedidos com Ônus'!L34*Carreiras!L35+'Cedidos com Ônus'!L43*Carreiras!L44+'Cedidos com Ônus'!L52*Carreiras!L53+'Cedidos com Ônus'!L61*Carreiras!L62+'Cedidos com Ônus'!L70*Carreiras!L71+'Cedidos com Ônus'!L79*Carreiras!L80+'Cedidos com Ônus'!L88*Carreiras!L89</f>
        <v>0</v>
      </c>
      <c r="M98" s="69">
        <f>M7*Carreiras!M8+'Cedidos com Ônus'!M16*Carreiras!M17+'Cedidos com Ônus'!M25*Carreiras!M26+'Cedidos com Ônus'!M34*Carreiras!M35+'Cedidos com Ônus'!M43*Carreiras!M44+'Cedidos com Ônus'!M52*Carreiras!M53+'Cedidos com Ônus'!M61*Carreiras!M62+'Cedidos com Ônus'!M70*Carreiras!M71+'Cedidos com Ônus'!M79*Carreiras!M80+'Cedidos com Ônus'!M88*Carreiras!M89</f>
        <v>0</v>
      </c>
      <c r="N98" s="69">
        <f>N7*Carreiras!N8+'Cedidos com Ônus'!N16*Carreiras!N17+'Cedidos com Ônus'!N25*Carreiras!N26+'Cedidos com Ônus'!N34*Carreiras!N35+'Cedidos com Ônus'!N43*Carreiras!N44+'Cedidos com Ônus'!N52*Carreiras!N53+'Cedidos com Ônus'!N61*Carreiras!N62+'Cedidos com Ônus'!N70*Carreiras!N71+'Cedidos com Ônus'!N79*Carreiras!N80+'Cedidos com Ônus'!N88*Carreiras!N89</f>
        <v>0</v>
      </c>
      <c r="O98" s="69">
        <f>O7*Carreiras!O8+'Cedidos com Ônus'!O16*Carreiras!O17+'Cedidos com Ônus'!O25*Carreiras!O26+'Cedidos com Ônus'!O34*Carreiras!O35+'Cedidos com Ônus'!O43*Carreiras!O44+'Cedidos com Ônus'!O52*Carreiras!O53+'Cedidos com Ônus'!O61*Carreiras!O62+'Cedidos com Ônus'!O70*Carreiras!O71+'Cedidos com Ônus'!O79*Carreiras!O80+'Cedidos com Ônus'!O88*Carreiras!O89</f>
        <v>0</v>
      </c>
      <c r="P98" s="69">
        <f>P7*Carreiras!P8+'Cedidos com Ônus'!P16*Carreiras!P17+'Cedidos com Ônus'!P25*Carreiras!P26+'Cedidos com Ônus'!P34*Carreiras!P35+'Cedidos com Ônus'!P43*Carreiras!P44+'Cedidos com Ônus'!P52*Carreiras!P53+'Cedidos com Ônus'!P61*Carreiras!P62+'Cedidos com Ônus'!P70*Carreiras!P71+'Cedidos com Ônus'!P79*Carreiras!P80+'Cedidos com Ônus'!P88*Carreiras!P89</f>
        <v>0</v>
      </c>
      <c r="Q98" s="69">
        <f>Q7*Carreiras!Q8+'Cedidos com Ônus'!Q16*Carreiras!Q17+'Cedidos com Ônus'!Q25*Carreiras!Q26+'Cedidos com Ônus'!Q34*Carreiras!Q35+'Cedidos com Ônus'!Q43*Carreiras!Q44+'Cedidos com Ônus'!Q52*Carreiras!Q53+'Cedidos com Ônus'!Q61*Carreiras!Q62+'Cedidos com Ônus'!Q70*Carreiras!Q71+'Cedidos com Ônus'!Q79*Carreiras!Q80+'Cedidos com Ônus'!Q88*Carreiras!Q89</f>
        <v>0</v>
      </c>
      <c r="R98" s="69">
        <f>R7*Carreiras!R8+'Cedidos com Ônus'!R16*Carreiras!R17+'Cedidos com Ônus'!R25*Carreiras!R26+'Cedidos com Ônus'!R34*Carreiras!R35+'Cedidos com Ônus'!R43*Carreiras!R44+'Cedidos com Ônus'!R52*Carreiras!R53+'Cedidos com Ônus'!R61*Carreiras!R62+'Cedidos com Ônus'!R70*Carreiras!R71+'Cedidos com Ônus'!R79*Carreiras!R80+'Cedidos com Ônus'!R88*Carreiras!R89</f>
        <v>0</v>
      </c>
      <c r="S98" s="69">
        <f>S7*Carreiras!S8+'Cedidos com Ônus'!S16*Carreiras!S17+'Cedidos com Ônus'!S25*Carreiras!S26+'Cedidos com Ônus'!S34*Carreiras!S35+'Cedidos com Ônus'!S43*Carreiras!S44+'Cedidos com Ônus'!S52*Carreiras!S53+'Cedidos com Ônus'!S61*Carreiras!S62+'Cedidos com Ônus'!S70*Carreiras!S71+'Cedidos com Ônus'!S79*Carreiras!S80+'Cedidos com Ônus'!S88*Carreiras!S89</f>
        <v>0</v>
      </c>
      <c r="T98" s="69">
        <f>T7*Carreiras!T8+'Cedidos com Ônus'!T16*Carreiras!T17+'Cedidos com Ônus'!T25*Carreiras!T26+'Cedidos com Ônus'!T34*Carreiras!T35+'Cedidos com Ônus'!T43*Carreiras!T44+'Cedidos com Ônus'!T52*Carreiras!T53+'Cedidos com Ônus'!T61*Carreiras!T62+'Cedidos com Ônus'!T70*Carreiras!T71+'Cedidos com Ônus'!T79*Carreiras!T80+'Cedidos com Ônus'!T88*Carreiras!T89</f>
        <v>0</v>
      </c>
      <c r="U98" s="69">
        <f>U7*Carreiras!U8+'Cedidos com Ônus'!U16*Carreiras!U17+'Cedidos com Ônus'!U25*Carreiras!U26+'Cedidos com Ônus'!U34*Carreiras!U35+'Cedidos com Ônus'!U43*Carreiras!U44+'Cedidos com Ônus'!U52*Carreiras!U53+'Cedidos com Ônus'!U61*Carreiras!U62+'Cedidos com Ônus'!U70*Carreiras!U71+'Cedidos com Ônus'!U79*Carreiras!U80+'Cedidos com Ônus'!U88*Carreiras!U89</f>
        <v>0</v>
      </c>
      <c r="V98" s="69">
        <f>V7*Carreiras!V8+'Cedidos com Ônus'!V16*Carreiras!V17+'Cedidos com Ônus'!V25*Carreiras!V26+'Cedidos com Ônus'!V34*Carreiras!V35+'Cedidos com Ônus'!V43*Carreiras!V44+'Cedidos com Ônus'!V52*Carreiras!V53+'Cedidos com Ônus'!V61*Carreiras!V62+'Cedidos com Ônus'!V70*Carreiras!V71+'Cedidos com Ônus'!V79*Carreiras!V80+'Cedidos com Ônus'!V88*Carreiras!V89</f>
        <v>0</v>
      </c>
      <c r="W98" s="69">
        <f>W7*Carreiras!W8+'Cedidos com Ônus'!W16*Carreiras!W17+'Cedidos com Ônus'!W25*Carreiras!W26+'Cedidos com Ônus'!W34*Carreiras!W35+'Cedidos com Ônus'!W43*Carreiras!W44+'Cedidos com Ônus'!W52*Carreiras!W53+'Cedidos com Ônus'!W61*Carreiras!W62+'Cedidos com Ônus'!W70*Carreiras!W71+'Cedidos com Ônus'!W79*Carreiras!W80+'Cedidos com Ônus'!W88*Carreiras!W89</f>
        <v>0</v>
      </c>
      <c r="X98" s="69">
        <f>X7*Carreiras!X8+'Cedidos com Ônus'!X16*Carreiras!X17+'Cedidos com Ônus'!X25*Carreiras!X26+'Cedidos com Ônus'!X34*Carreiras!X35+'Cedidos com Ônus'!X43*Carreiras!X44+'Cedidos com Ônus'!X52*Carreiras!X53+'Cedidos com Ônus'!X61*Carreiras!X62+'Cedidos com Ônus'!X70*Carreiras!X71+'Cedidos com Ônus'!X79*Carreiras!X80+'Cedidos com Ônus'!X88*Carreiras!X89</f>
        <v>0</v>
      </c>
      <c r="Y98" s="69">
        <f>Y7*Carreiras!Y8+'Cedidos com Ônus'!Y16*Carreiras!Y17+'Cedidos com Ônus'!Y25*Carreiras!Y26+'Cedidos com Ônus'!Y34*Carreiras!Y35+'Cedidos com Ônus'!Y43*Carreiras!Y44+'Cedidos com Ônus'!Y52*Carreiras!Y53+'Cedidos com Ônus'!Y61*Carreiras!Y62+'Cedidos com Ônus'!Y70*Carreiras!Y71+'Cedidos com Ônus'!Y79*Carreiras!Y80+'Cedidos com Ônus'!Y88*Carreiras!Y89</f>
        <v>0</v>
      </c>
      <c r="Z98" s="69">
        <f>Z7*Carreiras!Z8+'Cedidos com Ônus'!Z16*Carreiras!Z17+'Cedidos com Ônus'!Z25*Carreiras!Z26+'Cedidos com Ônus'!Z34*Carreiras!Z35+'Cedidos com Ônus'!Z43*Carreiras!Z44+'Cedidos com Ônus'!Z52*Carreiras!Z53+'Cedidos com Ônus'!Z61*Carreiras!Z62+'Cedidos com Ônus'!Z70*Carreiras!Z71+'Cedidos com Ônus'!Z79*Carreiras!Z80+'Cedidos com Ônus'!Z88*Carreiras!Z89</f>
        <v>0</v>
      </c>
      <c r="AA98" s="69">
        <f>AA7*Carreiras!AA8+'Cedidos com Ônus'!AA16*Carreiras!AA17+'Cedidos com Ônus'!AA25*Carreiras!AA26+'Cedidos com Ônus'!AA34*Carreiras!AA35+'Cedidos com Ônus'!AA43*Carreiras!AA44+'Cedidos com Ônus'!AA52*Carreiras!AA53+'Cedidos com Ônus'!AA61*Carreiras!AA62+'Cedidos com Ônus'!AA70*Carreiras!AA71+'Cedidos com Ônus'!AA79*Carreiras!AA80+'Cedidos com Ônus'!AA88*Carreiras!AA89</f>
        <v>0</v>
      </c>
      <c r="AB98" s="69">
        <f>AB7*Carreiras!AB8+'Cedidos com Ônus'!AB16*Carreiras!AB17+'Cedidos com Ônus'!AB25*Carreiras!AB26+'Cedidos com Ônus'!AB34*Carreiras!AB35+'Cedidos com Ônus'!AB43*Carreiras!AB44+'Cedidos com Ônus'!AB52*Carreiras!AB53+'Cedidos com Ônus'!AB61*Carreiras!AB62+'Cedidos com Ônus'!AB70*Carreiras!AB71+'Cedidos com Ônus'!AB79*Carreiras!AB80+'Cedidos com Ônus'!AB88*Carreiras!AB89</f>
        <v>0</v>
      </c>
      <c r="AC98" s="69">
        <f>AC7*Carreiras!AC8+'Cedidos com Ônus'!AC16*Carreiras!AC17+'Cedidos com Ônus'!AC25*Carreiras!AC26+'Cedidos com Ônus'!AC34*Carreiras!AC35+'Cedidos com Ônus'!AC43*Carreiras!AC44+'Cedidos com Ônus'!AC52*Carreiras!AC53+'Cedidos com Ônus'!AC61*Carreiras!AC62+'Cedidos com Ônus'!AC70*Carreiras!AC71+'Cedidos com Ônus'!AC79*Carreiras!AC80+'Cedidos com Ônus'!AC88*Carreiras!AC89</f>
        <v>0</v>
      </c>
      <c r="AD98" s="69">
        <f>AD7*Carreiras!AD8+'Cedidos com Ônus'!AD16*Carreiras!AD17+'Cedidos com Ônus'!AD25*Carreiras!AD26+'Cedidos com Ônus'!AD34*Carreiras!AD35+'Cedidos com Ônus'!AD43*Carreiras!AD44+'Cedidos com Ônus'!AD52*Carreiras!AD53+'Cedidos com Ônus'!AD61*Carreiras!AD62+'Cedidos com Ônus'!AD70*Carreiras!AD71+'Cedidos com Ônus'!AD79*Carreiras!AD80+'Cedidos com Ônus'!AD88*Carreiras!AD89</f>
        <v>0</v>
      </c>
      <c r="AE98" s="69">
        <f>AE7*Carreiras!AE8+'Cedidos com Ônus'!AE16*Carreiras!AE17+'Cedidos com Ônus'!AE25*Carreiras!AE26+'Cedidos com Ônus'!AE34*Carreiras!AE35+'Cedidos com Ônus'!AE43*Carreiras!AE44+'Cedidos com Ônus'!AE52*Carreiras!AE53+'Cedidos com Ônus'!AE61*Carreiras!AE62+'Cedidos com Ônus'!AE70*Carreiras!AE71+'Cedidos com Ônus'!AE79*Carreiras!AE80+'Cedidos com Ônus'!AE88*Carreiras!AE89</f>
        <v>0</v>
      </c>
      <c r="AF98" s="69">
        <f>AF7*Carreiras!AF8+'Cedidos com Ônus'!AF16*Carreiras!AF17+'Cedidos com Ônus'!AF25*Carreiras!AF26+'Cedidos com Ônus'!AF34*Carreiras!AF35+'Cedidos com Ônus'!AF43*Carreiras!AF44+'Cedidos com Ônus'!AF52*Carreiras!AF53+'Cedidos com Ônus'!AF61*Carreiras!AF62+'Cedidos com Ônus'!AF70*Carreiras!AF71+'Cedidos com Ônus'!AF79*Carreiras!AF80+'Cedidos com Ônus'!AF88*Carreiras!AF89</f>
        <v>0</v>
      </c>
      <c r="AG98" s="69">
        <f>AG7*Carreiras!AG8+'Cedidos com Ônus'!AG16*Carreiras!AG17+'Cedidos com Ônus'!AG25*Carreiras!AG26+'Cedidos com Ônus'!AG34*Carreiras!AG35+'Cedidos com Ônus'!AG43*Carreiras!AG44+'Cedidos com Ônus'!AG52*Carreiras!AG53+'Cedidos com Ônus'!AG61*Carreiras!AG62+'Cedidos com Ônus'!AG70*Carreiras!AG71+'Cedidos com Ônus'!AG79*Carreiras!AG80+'Cedidos com Ônus'!AG88*Carreiras!AG89</f>
        <v>0</v>
      </c>
      <c r="AH98" s="69">
        <f>AH7*Carreiras!AH8+'Cedidos com Ônus'!AH16*Carreiras!AH17+'Cedidos com Ônus'!AH25*Carreiras!AH26+'Cedidos com Ônus'!AH34*Carreiras!AH35+'Cedidos com Ônus'!AH43*Carreiras!AH44+'Cedidos com Ônus'!AH52*Carreiras!AH53+'Cedidos com Ônus'!AH61*Carreiras!AH62+'Cedidos com Ônus'!AH70*Carreiras!AH71+'Cedidos com Ônus'!AH79*Carreiras!AH80+'Cedidos com Ônus'!AH88*Carreiras!AH89</f>
        <v>0</v>
      </c>
      <c r="AI98" s="69">
        <f>AI7*Carreiras!AI8+'Cedidos com Ônus'!AI16*Carreiras!AI17+'Cedidos com Ônus'!AI25*Carreiras!AI26+'Cedidos com Ônus'!AI34*Carreiras!AI35+'Cedidos com Ônus'!AI43*Carreiras!AI44+'Cedidos com Ônus'!AI52*Carreiras!AI53+'Cedidos com Ônus'!AI61*Carreiras!AI62+'Cedidos com Ônus'!AI70*Carreiras!AI71+'Cedidos com Ônus'!AI79*Carreiras!AI80+'Cedidos com Ônus'!AI88*Carreiras!AI89</f>
        <v>0</v>
      </c>
      <c r="AJ98" s="69">
        <f>AJ7*Carreiras!AJ8+'Cedidos com Ônus'!AJ16*Carreiras!AJ17+'Cedidos com Ônus'!AJ25*Carreiras!AJ26+'Cedidos com Ônus'!AJ34*Carreiras!AJ35+'Cedidos com Ônus'!AJ43*Carreiras!AJ44+'Cedidos com Ônus'!AJ52*Carreiras!AJ53+'Cedidos com Ônus'!AJ61*Carreiras!AJ62+'Cedidos com Ônus'!AJ70*Carreiras!AJ71+'Cedidos com Ônus'!AJ79*Carreiras!AJ80+'Cedidos com Ônus'!AJ88*Carreiras!AJ89</f>
        <v>0</v>
      </c>
      <c r="AK98" s="69">
        <f>AK7*Carreiras!AK8+'Cedidos com Ônus'!AK16*Carreiras!AK17+'Cedidos com Ônus'!AK25*Carreiras!AK26+'Cedidos com Ônus'!AK34*Carreiras!AK35+'Cedidos com Ônus'!AK43*Carreiras!AK44+'Cedidos com Ônus'!AK52*Carreiras!AK53+'Cedidos com Ônus'!AK61*Carreiras!AK62+'Cedidos com Ônus'!AK70*Carreiras!AK71+'Cedidos com Ônus'!AK79*Carreiras!AK80+'Cedidos com Ônus'!AK88*Carreiras!AK89</f>
        <v>0</v>
      </c>
      <c r="AL98" s="69">
        <f>AL7*Carreiras!AL8+'Cedidos com Ônus'!AL16*Carreiras!AL17+'Cedidos com Ônus'!AL25*Carreiras!AL26+'Cedidos com Ônus'!AL34*Carreiras!AL35+'Cedidos com Ônus'!AL43*Carreiras!AL44+'Cedidos com Ônus'!AL52*Carreiras!AL53+'Cedidos com Ônus'!AL61*Carreiras!AL62+'Cedidos com Ônus'!AL70*Carreiras!AL71+'Cedidos com Ônus'!AL79*Carreiras!AL80+'Cedidos com Ônus'!AL88*Carreiras!AL89</f>
        <v>0</v>
      </c>
      <c r="AM98" s="69">
        <f>AM7*Carreiras!AM8+'Cedidos com Ônus'!AM16*Carreiras!AM17+'Cedidos com Ônus'!AM25*Carreiras!AM26+'Cedidos com Ônus'!AM34*Carreiras!AM35+'Cedidos com Ônus'!AM43*Carreiras!AM44+'Cedidos com Ônus'!AM52*Carreiras!AM53+'Cedidos com Ônus'!AM61*Carreiras!AM62+'Cedidos com Ônus'!AM70*Carreiras!AM71+'Cedidos com Ônus'!AM79*Carreiras!AM80+'Cedidos com Ônus'!AM88*Carreiras!AM89</f>
        <v>0</v>
      </c>
      <c r="AN98" s="69">
        <f>AN7*Carreiras!AN8+'Cedidos com Ônus'!AN16*Carreiras!AN17+'Cedidos com Ônus'!AN25*Carreiras!AN26+'Cedidos com Ônus'!AN34*Carreiras!AN35+'Cedidos com Ônus'!AN43*Carreiras!AN44+'Cedidos com Ônus'!AN52*Carreiras!AN53+'Cedidos com Ônus'!AN61*Carreiras!AN62+'Cedidos com Ônus'!AN70*Carreiras!AN71+'Cedidos com Ônus'!AN79*Carreiras!AN80+'Cedidos com Ônus'!AN88*Carreiras!AN89</f>
        <v>0</v>
      </c>
      <c r="AO98" s="69">
        <f>AO7*Carreiras!AO8+'Cedidos com Ônus'!AO16*Carreiras!AO17+'Cedidos com Ônus'!AO25*Carreiras!AO26+'Cedidos com Ônus'!AO34*Carreiras!AO35+'Cedidos com Ônus'!AO43*Carreiras!AO44+'Cedidos com Ônus'!AO52*Carreiras!AO53+'Cedidos com Ônus'!AO61*Carreiras!AO62+'Cedidos com Ônus'!AO70*Carreiras!AO71+'Cedidos com Ônus'!AO79*Carreiras!AO80+'Cedidos com Ônus'!AO88*Carreiras!AO89</f>
        <v>0</v>
      </c>
      <c r="AP98" s="69">
        <f>AP7*Carreiras!AP8+'Cedidos com Ônus'!AP16*Carreiras!AP17+'Cedidos com Ônus'!AP25*Carreiras!AP26+'Cedidos com Ônus'!AP34*Carreiras!AP35+'Cedidos com Ônus'!AP43*Carreiras!AP44+'Cedidos com Ônus'!AP52*Carreiras!AP53+'Cedidos com Ônus'!AP61*Carreiras!AP62+'Cedidos com Ônus'!AP70*Carreiras!AP71+'Cedidos com Ônus'!AP79*Carreiras!AP80+'Cedidos com Ônus'!AP88*Carreiras!AP89</f>
        <v>0</v>
      </c>
    </row>
    <row r="99" spans="2:42" x14ac:dyDescent="0.25">
      <c r="B99" s="91" t="str">
        <f>IF(qtd_niveis&gt;2,"III","")</f>
        <v/>
      </c>
      <c r="C99" s="69">
        <f>C8*Carreiras!C9+'Cedidos com Ônus'!C17*Carreiras!C18+'Cedidos com Ônus'!C26*Carreiras!C27+'Cedidos com Ônus'!C35*Carreiras!C36+'Cedidos com Ônus'!C44*Carreiras!C45+'Cedidos com Ônus'!C53*Carreiras!C54+'Cedidos com Ônus'!C62*Carreiras!C63+'Cedidos com Ônus'!C71*Carreiras!C72+'Cedidos com Ônus'!C80*Carreiras!C81+'Cedidos com Ônus'!C89*Carreiras!C90</f>
        <v>0</v>
      </c>
      <c r="D99" s="69">
        <f>D8*Carreiras!D9+'Cedidos com Ônus'!D17*Carreiras!D18+'Cedidos com Ônus'!D26*Carreiras!D27+'Cedidos com Ônus'!D35*Carreiras!D36+'Cedidos com Ônus'!D44*Carreiras!D45+'Cedidos com Ônus'!D53*Carreiras!D54+'Cedidos com Ônus'!D62*Carreiras!D63+'Cedidos com Ônus'!D71*Carreiras!D72+'Cedidos com Ônus'!D80*Carreiras!D81+'Cedidos com Ônus'!D89*Carreiras!D90</f>
        <v>0</v>
      </c>
      <c r="E99" s="69">
        <f>E8*Carreiras!E9+'Cedidos com Ônus'!E17*Carreiras!E18+'Cedidos com Ônus'!E26*Carreiras!E27+'Cedidos com Ônus'!E35*Carreiras!E36+'Cedidos com Ônus'!E44*Carreiras!E45+'Cedidos com Ônus'!E53*Carreiras!E54+'Cedidos com Ônus'!E62*Carreiras!E63+'Cedidos com Ônus'!E71*Carreiras!E72+'Cedidos com Ônus'!E80*Carreiras!E81+'Cedidos com Ônus'!E89*Carreiras!E90</f>
        <v>0</v>
      </c>
      <c r="F99" s="69">
        <f>F8*Carreiras!F9+'Cedidos com Ônus'!F17*Carreiras!F18+'Cedidos com Ônus'!F26*Carreiras!F27+'Cedidos com Ônus'!F35*Carreiras!F36+'Cedidos com Ônus'!F44*Carreiras!F45+'Cedidos com Ônus'!F53*Carreiras!F54+'Cedidos com Ônus'!F62*Carreiras!F63+'Cedidos com Ônus'!F71*Carreiras!F72+'Cedidos com Ônus'!F80*Carreiras!F81+'Cedidos com Ônus'!F89*Carreiras!F90</f>
        <v>0</v>
      </c>
      <c r="G99" s="69">
        <f>G8*Carreiras!G9+'Cedidos com Ônus'!G17*Carreiras!G18+'Cedidos com Ônus'!G26*Carreiras!G27+'Cedidos com Ônus'!G35*Carreiras!G36+'Cedidos com Ônus'!G44*Carreiras!G45+'Cedidos com Ônus'!G53*Carreiras!G54+'Cedidos com Ônus'!G62*Carreiras!G63+'Cedidos com Ônus'!G71*Carreiras!G72+'Cedidos com Ônus'!G80*Carreiras!G81+'Cedidos com Ônus'!G89*Carreiras!G90</f>
        <v>0</v>
      </c>
      <c r="H99" s="69">
        <f>H8*Carreiras!H9+'Cedidos com Ônus'!H17*Carreiras!H18+'Cedidos com Ônus'!H26*Carreiras!H27+'Cedidos com Ônus'!H35*Carreiras!H36+'Cedidos com Ônus'!H44*Carreiras!H45+'Cedidos com Ônus'!H53*Carreiras!H54+'Cedidos com Ônus'!H62*Carreiras!H63+'Cedidos com Ônus'!H71*Carreiras!H72+'Cedidos com Ônus'!H80*Carreiras!H81+'Cedidos com Ônus'!H89*Carreiras!H90</f>
        <v>0</v>
      </c>
      <c r="I99" s="69">
        <f>I8*Carreiras!I9+'Cedidos com Ônus'!I17*Carreiras!I18+'Cedidos com Ônus'!I26*Carreiras!I27+'Cedidos com Ônus'!I35*Carreiras!I36+'Cedidos com Ônus'!I44*Carreiras!I45+'Cedidos com Ônus'!I53*Carreiras!I54+'Cedidos com Ônus'!I62*Carreiras!I63+'Cedidos com Ônus'!I71*Carreiras!I72+'Cedidos com Ônus'!I80*Carreiras!I81+'Cedidos com Ônus'!I89*Carreiras!I90</f>
        <v>0</v>
      </c>
      <c r="J99" s="69">
        <f>J8*Carreiras!J9+'Cedidos com Ônus'!J17*Carreiras!J18+'Cedidos com Ônus'!J26*Carreiras!J27+'Cedidos com Ônus'!J35*Carreiras!J36+'Cedidos com Ônus'!J44*Carreiras!J45+'Cedidos com Ônus'!J53*Carreiras!J54+'Cedidos com Ônus'!J62*Carreiras!J63+'Cedidos com Ônus'!J71*Carreiras!J72+'Cedidos com Ônus'!J80*Carreiras!J81+'Cedidos com Ônus'!J89*Carreiras!J90</f>
        <v>0</v>
      </c>
      <c r="K99" s="69">
        <f>K8*Carreiras!K9+'Cedidos com Ônus'!K17*Carreiras!K18+'Cedidos com Ônus'!K26*Carreiras!K27+'Cedidos com Ônus'!K35*Carreiras!K36+'Cedidos com Ônus'!K44*Carreiras!K45+'Cedidos com Ônus'!K53*Carreiras!K54+'Cedidos com Ônus'!K62*Carreiras!K63+'Cedidos com Ônus'!K71*Carreiras!K72+'Cedidos com Ônus'!K80*Carreiras!K81+'Cedidos com Ônus'!K89*Carreiras!K90</f>
        <v>0</v>
      </c>
      <c r="L99" s="69">
        <f>L8*Carreiras!L9+'Cedidos com Ônus'!L17*Carreiras!L18+'Cedidos com Ônus'!L26*Carreiras!L27+'Cedidos com Ônus'!L35*Carreiras!L36+'Cedidos com Ônus'!L44*Carreiras!L45+'Cedidos com Ônus'!L53*Carreiras!L54+'Cedidos com Ônus'!L62*Carreiras!L63+'Cedidos com Ônus'!L71*Carreiras!L72+'Cedidos com Ônus'!L80*Carreiras!L81+'Cedidos com Ônus'!L89*Carreiras!L90</f>
        <v>0</v>
      </c>
      <c r="M99" s="69">
        <f>M8*Carreiras!M9+'Cedidos com Ônus'!M17*Carreiras!M18+'Cedidos com Ônus'!M26*Carreiras!M27+'Cedidos com Ônus'!M35*Carreiras!M36+'Cedidos com Ônus'!M44*Carreiras!M45+'Cedidos com Ônus'!M53*Carreiras!M54+'Cedidos com Ônus'!M62*Carreiras!M63+'Cedidos com Ônus'!M71*Carreiras!M72+'Cedidos com Ônus'!M80*Carreiras!M81+'Cedidos com Ônus'!M89*Carreiras!M90</f>
        <v>0</v>
      </c>
      <c r="N99" s="69">
        <f>N8*Carreiras!N9+'Cedidos com Ônus'!N17*Carreiras!N18+'Cedidos com Ônus'!N26*Carreiras!N27+'Cedidos com Ônus'!N35*Carreiras!N36+'Cedidos com Ônus'!N44*Carreiras!N45+'Cedidos com Ônus'!N53*Carreiras!N54+'Cedidos com Ônus'!N62*Carreiras!N63+'Cedidos com Ônus'!N71*Carreiras!N72+'Cedidos com Ônus'!N80*Carreiras!N81+'Cedidos com Ônus'!N89*Carreiras!N90</f>
        <v>0</v>
      </c>
      <c r="O99" s="69">
        <f>O8*Carreiras!O9+'Cedidos com Ônus'!O17*Carreiras!O18+'Cedidos com Ônus'!O26*Carreiras!O27+'Cedidos com Ônus'!O35*Carreiras!O36+'Cedidos com Ônus'!O44*Carreiras!O45+'Cedidos com Ônus'!O53*Carreiras!O54+'Cedidos com Ônus'!O62*Carreiras!O63+'Cedidos com Ônus'!O71*Carreiras!O72+'Cedidos com Ônus'!O80*Carreiras!O81+'Cedidos com Ônus'!O89*Carreiras!O90</f>
        <v>0</v>
      </c>
      <c r="P99" s="69">
        <f>P8*Carreiras!P9+'Cedidos com Ônus'!P17*Carreiras!P18+'Cedidos com Ônus'!P26*Carreiras!P27+'Cedidos com Ônus'!P35*Carreiras!P36+'Cedidos com Ônus'!P44*Carreiras!P45+'Cedidos com Ônus'!P53*Carreiras!P54+'Cedidos com Ônus'!P62*Carreiras!P63+'Cedidos com Ônus'!P71*Carreiras!P72+'Cedidos com Ônus'!P80*Carreiras!P81+'Cedidos com Ônus'!P89*Carreiras!P90</f>
        <v>0</v>
      </c>
      <c r="Q99" s="69">
        <f>Q8*Carreiras!Q9+'Cedidos com Ônus'!Q17*Carreiras!Q18+'Cedidos com Ônus'!Q26*Carreiras!Q27+'Cedidos com Ônus'!Q35*Carreiras!Q36+'Cedidos com Ônus'!Q44*Carreiras!Q45+'Cedidos com Ônus'!Q53*Carreiras!Q54+'Cedidos com Ônus'!Q62*Carreiras!Q63+'Cedidos com Ônus'!Q71*Carreiras!Q72+'Cedidos com Ônus'!Q80*Carreiras!Q81+'Cedidos com Ônus'!Q89*Carreiras!Q90</f>
        <v>0</v>
      </c>
      <c r="R99" s="69">
        <f>R8*Carreiras!R9+'Cedidos com Ônus'!R17*Carreiras!R18+'Cedidos com Ônus'!R26*Carreiras!R27+'Cedidos com Ônus'!R35*Carreiras!R36+'Cedidos com Ônus'!R44*Carreiras!R45+'Cedidos com Ônus'!R53*Carreiras!R54+'Cedidos com Ônus'!R62*Carreiras!R63+'Cedidos com Ônus'!R71*Carreiras!R72+'Cedidos com Ônus'!R80*Carreiras!R81+'Cedidos com Ônus'!R89*Carreiras!R90</f>
        <v>0</v>
      </c>
      <c r="S99" s="69">
        <f>S8*Carreiras!S9+'Cedidos com Ônus'!S17*Carreiras!S18+'Cedidos com Ônus'!S26*Carreiras!S27+'Cedidos com Ônus'!S35*Carreiras!S36+'Cedidos com Ônus'!S44*Carreiras!S45+'Cedidos com Ônus'!S53*Carreiras!S54+'Cedidos com Ônus'!S62*Carreiras!S63+'Cedidos com Ônus'!S71*Carreiras!S72+'Cedidos com Ônus'!S80*Carreiras!S81+'Cedidos com Ônus'!S89*Carreiras!S90</f>
        <v>0</v>
      </c>
      <c r="T99" s="69">
        <f>T8*Carreiras!T9+'Cedidos com Ônus'!T17*Carreiras!T18+'Cedidos com Ônus'!T26*Carreiras!T27+'Cedidos com Ônus'!T35*Carreiras!T36+'Cedidos com Ônus'!T44*Carreiras!T45+'Cedidos com Ônus'!T53*Carreiras!T54+'Cedidos com Ônus'!T62*Carreiras!T63+'Cedidos com Ônus'!T71*Carreiras!T72+'Cedidos com Ônus'!T80*Carreiras!T81+'Cedidos com Ônus'!T89*Carreiras!T90</f>
        <v>0</v>
      </c>
      <c r="U99" s="69">
        <f>U8*Carreiras!U9+'Cedidos com Ônus'!U17*Carreiras!U18+'Cedidos com Ônus'!U26*Carreiras!U27+'Cedidos com Ônus'!U35*Carreiras!U36+'Cedidos com Ônus'!U44*Carreiras!U45+'Cedidos com Ônus'!U53*Carreiras!U54+'Cedidos com Ônus'!U62*Carreiras!U63+'Cedidos com Ônus'!U71*Carreiras!U72+'Cedidos com Ônus'!U80*Carreiras!U81+'Cedidos com Ônus'!U89*Carreiras!U90</f>
        <v>0</v>
      </c>
      <c r="V99" s="69">
        <f>V8*Carreiras!V9+'Cedidos com Ônus'!V17*Carreiras!V18+'Cedidos com Ônus'!V26*Carreiras!V27+'Cedidos com Ônus'!V35*Carreiras!V36+'Cedidos com Ônus'!V44*Carreiras!V45+'Cedidos com Ônus'!V53*Carreiras!V54+'Cedidos com Ônus'!V62*Carreiras!V63+'Cedidos com Ônus'!V71*Carreiras!V72+'Cedidos com Ônus'!V80*Carreiras!V81+'Cedidos com Ônus'!V89*Carreiras!V90</f>
        <v>0</v>
      </c>
      <c r="W99" s="69">
        <f>W8*Carreiras!W9+'Cedidos com Ônus'!W17*Carreiras!W18+'Cedidos com Ônus'!W26*Carreiras!W27+'Cedidos com Ônus'!W35*Carreiras!W36+'Cedidos com Ônus'!W44*Carreiras!W45+'Cedidos com Ônus'!W53*Carreiras!W54+'Cedidos com Ônus'!W62*Carreiras!W63+'Cedidos com Ônus'!W71*Carreiras!W72+'Cedidos com Ônus'!W80*Carreiras!W81+'Cedidos com Ônus'!W89*Carreiras!W90</f>
        <v>0</v>
      </c>
      <c r="X99" s="69">
        <f>X8*Carreiras!X9+'Cedidos com Ônus'!X17*Carreiras!X18+'Cedidos com Ônus'!X26*Carreiras!X27+'Cedidos com Ônus'!X35*Carreiras!X36+'Cedidos com Ônus'!X44*Carreiras!X45+'Cedidos com Ônus'!X53*Carreiras!X54+'Cedidos com Ônus'!X62*Carreiras!X63+'Cedidos com Ônus'!X71*Carreiras!X72+'Cedidos com Ônus'!X80*Carreiras!X81+'Cedidos com Ônus'!X89*Carreiras!X90</f>
        <v>0</v>
      </c>
      <c r="Y99" s="69">
        <f>Y8*Carreiras!Y9+'Cedidos com Ônus'!Y17*Carreiras!Y18+'Cedidos com Ônus'!Y26*Carreiras!Y27+'Cedidos com Ônus'!Y35*Carreiras!Y36+'Cedidos com Ônus'!Y44*Carreiras!Y45+'Cedidos com Ônus'!Y53*Carreiras!Y54+'Cedidos com Ônus'!Y62*Carreiras!Y63+'Cedidos com Ônus'!Y71*Carreiras!Y72+'Cedidos com Ônus'!Y80*Carreiras!Y81+'Cedidos com Ônus'!Y89*Carreiras!Y90</f>
        <v>0</v>
      </c>
      <c r="Z99" s="69">
        <f>Z8*Carreiras!Z9+'Cedidos com Ônus'!Z17*Carreiras!Z18+'Cedidos com Ônus'!Z26*Carreiras!Z27+'Cedidos com Ônus'!Z35*Carreiras!Z36+'Cedidos com Ônus'!Z44*Carreiras!Z45+'Cedidos com Ônus'!Z53*Carreiras!Z54+'Cedidos com Ônus'!Z62*Carreiras!Z63+'Cedidos com Ônus'!Z71*Carreiras!Z72+'Cedidos com Ônus'!Z80*Carreiras!Z81+'Cedidos com Ônus'!Z89*Carreiras!Z90</f>
        <v>0</v>
      </c>
      <c r="AA99" s="69">
        <f>AA8*Carreiras!AA9+'Cedidos com Ônus'!AA17*Carreiras!AA18+'Cedidos com Ônus'!AA26*Carreiras!AA27+'Cedidos com Ônus'!AA35*Carreiras!AA36+'Cedidos com Ônus'!AA44*Carreiras!AA45+'Cedidos com Ônus'!AA53*Carreiras!AA54+'Cedidos com Ônus'!AA62*Carreiras!AA63+'Cedidos com Ônus'!AA71*Carreiras!AA72+'Cedidos com Ônus'!AA80*Carreiras!AA81+'Cedidos com Ônus'!AA89*Carreiras!AA90</f>
        <v>0</v>
      </c>
      <c r="AB99" s="69">
        <f>AB8*Carreiras!AB9+'Cedidos com Ônus'!AB17*Carreiras!AB18+'Cedidos com Ônus'!AB26*Carreiras!AB27+'Cedidos com Ônus'!AB35*Carreiras!AB36+'Cedidos com Ônus'!AB44*Carreiras!AB45+'Cedidos com Ônus'!AB53*Carreiras!AB54+'Cedidos com Ônus'!AB62*Carreiras!AB63+'Cedidos com Ônus'!AB71*Carreiras!AB72+'Cedidos com Ônus'!AB80*Carreiras!AB81+'Cedidos com Ônus'!AB89*Carreiras!AB90</f>
        <v>0</v>
      </c>
      <c r="AC99" s="69">
        <f>AC8*Carreiras!AC9+'Cedidos com Ônus'!AC17*Carreiras!AC18+'Cedidos com Ônus'!AC26*Carreiras!AC27+'Cedidos com Ônus'!AC35*Carreiras!AC36+'Cedidos com Ônus'!AC44*Carreiras!AC45+'Cedidos com Ônus'!AC53*Carreiras!AC54+'Cedidos com Ônus'!AC62*Carreiras!AC63+'Cedidos com Ônus'!AC71*Carreiras!AC72+'Cedidos com Ônus'!AC80*Carreiras!AC81+'Cedidos com Ônus'!AC89*Carreiras!AC90</f>
        <v>0</v>
      </c>
      <c r="AD99" s="69">
        <f>AD8*Carreiras!AD9+'Cedidos com Ônus'!AD17*Carreiras!AD18+'Cedidos com Ônus'!AD26*Carreiras!AD27+'Cedidos com Ônus'!AD35*Carreiras!AD36+'Cedidos com Ônus'!AD44*Carreiras!AD45+'Cedidos com Ônus'!AD53*Carreiras!AD54+'Cedidos com Ônus'!AD62*Carreiras!AD63+'Cedidos com Ônus'!AD71*Carreiras!AD72+'Cedidos com Ônus'!AD80*Carreiras!AD81+'Cedidos com Ônus'!AD89*Carreiras!AD90</f>
        <v>0</v>
      </c>
      <c r="AE99" s="69">
        <f>AE8*Carreiras!AE9+'Cedidos com Ônus'!AE17*Carreiras!AE18+'Cedidos com Ônus'!AE26*Carreiras!AE27+'Cedidos com Ônus'!AE35*Carreiras!AE36+'Cedidos com Ônus'!AE44*Carreiras!AE45+'Cedidos com Ônus'!AE53*Carreiras!AE54+'Cedidos com Ônus'!AE62*Carreiras!AE63+'Cedidos com Ônus'!AE71*Carreiras!AE72+'Cedidos com Ônus'!AE80*Carreiras!AE81+'Cedidos com Ônus'!AE89*Carreiras!AE90</f>
        <v>0</v>
      </c>
      <c r="AF99" s="69">
        <f>AF8*Carreiras!AF9+'Cedidos com Ônus'!AF17*Carreiras!AF18+'Cedidos com Ônus'!AF26*Carreiras!AF27+'Cedidos com Ônus'!AF35*Carreiras!AF36+'Cedidos com Ônus'!AF44*Carreiras!AF45+'Cedidos com Ônus'!AF53*Carreiras!AF54+'Cedidos com Ônus'!AF62*Carreiras!AF63+'Cedidos com Ônus'!AF71*Carreiras!AF72+'Cedidos com Ônus'!AF80*Carreiras!AF81+'Cedidos com Ônus'!AF89*Carreiras!AF90</f>
        <v>0</v>
      </c>
      <c r="AG99" s="69">
        <f>AG8*Carreiras!AG9+'Cedidos com Ônus'!AG17*Carreiras!AG18+'Cedidos com Ônus'!AG26*Carreiras!AG27+'Cedidos com Ônus'!AG35*Carreiras!AG36+'Cedidos com Ônus'!AG44*Carreiras!AG45+'Cedidos com Ônus'!AG53*Carreiras!AG54+'Cedidos com Ônus'!AG62*Carreiras!AG63+'Cedidos com Ônus'!AG71*Carreiras!AG72+'Cedidos com Ônus'!AG80*Carreiras!AG81+'Cedidos com Ônus'!AG89*Carreiras!AG90</f>
        <v>0</v>
      </c>
      <c r="AH99" s="69">
        <f>AH8*Carreiras!AH9+'Cedidos com Ônus'!AH17*Carreiras!AH18+'Cedidos com Ônus'!AH26*Carreiras!AH27+'Cedidos com Ônus'!AH35*Carreiras!AH36+'Cedidos com Ônus'!AH44*Carreiras!AH45+'Cedidos com Ônus'!AH53*Carreiras!AH54+'Cedidos com Ônus'!AH62*Carreiras!AH63+'Cedidos com Ônus'!AH71*Carreiras!AH72+'Cedidos com Ônus'!AH80*Carreiras!AH81+'Cedidos com Ônus'!AH89*Carreiras!AH90</f>
        <v>0</v>
      </c>
      <c r="AI99" s="69">
        <f>AI8*Carreiras!AI9+'Cedidos com Ônus'!AI17*Carreiras!AI18+'Cedidos com Ônus'!AI26*Carreiras!AI27+'Cedidos com Ônus'!AI35*Carreiras!AI36+'Cedidos com Ônus'!AI44*Carreiras!AI45+'Cedidos com Ônus'!AI53*Carreiras!AI54+'Cedidos com Ônus'!AI62*Carreiras!AI63+'Cedidos com Ônus'!AI71*Carreiras!AI72+'Cedidos com Ônus'!AI80*Carreiras!AI81+'Cedidos com Ônus'!AI89*Carreiras!AI90</f>
        <v>0</v>
      </c>
      <c r="AJ99" s="69">
        <f>AJ8*Carreiras!AJ9+'Cedidos com Ônus'!AJ17*Carreiras!AJ18+'Cedidos com Ônus'!AJ26*Carreiras!AJ27+'Cedidos com Ônus'!AJ35*Carreiras!AJ36+'Cedidos com Ônus'!AJ44*Carreiras!AJ45+'Cedidos com Ônus'!AJ53*Carreiras!AJ54+'Cedidos com Ônus'!AJ62*Carreiras!AJ63+'Cedidos com Ônus'!AJ71*Carreiras!AJ72+'Cedidos com Ônus'!AJ80*Carreiras!AJ81+'Cedidos com Ônus'!AJ89*Carreiras!AJ90</f>
        <v>0</v>
      </c>
      <c r="AK99" s="69">
        <f>AK8*Carreiras!AK9+'Cedidos com Ônus'!AK17*Carreiras!AK18+'Cedidos com Ônus'!AK26*Carreiras!AK27+'Cedidos com Ônus'!AK35*Carreiras!AK36+'Cedidos com Ônus'!AK44*Carreiras!AK45+'Cedidos com Ônus'!AK53*Carreiras!AK54+'Cedidos com Ônus'!AK62*Carreiras!AK63+'Cedidos com Ônus'!AK71*Carreiras!AK72+'Cedidos com Ônus'!AK80*Carreiras!AK81+'Cedidos com Ônus'!AK89*Carreiras!AK90</f>
        <v>0</v>
      </c>
      <c r="AL99" s="69">
        <f>AL8*Carreiras!AL9+'Cedidos com Ônus'!AL17*Carreiras!AL18+'Cedidos com Ônus'!AL26*Carreiras!AL27+'Cedidos com Ônus'!AL35*Carreiras!AL36+'Cedidos com Ônus'!AL44*Carreiras!AL45+'Cedidos com Ônus'!AL53*Carreiras!AL54+'Cedidos com Ônus'!AL62*Carreiras!AL63+'Cedidos com Ônus'!AL71*Carreiras!AL72+'Cedidos com Ônus'!AL80*Carreiras!AL81+'Cedidos com Ônus'!AL89*Carreiras!AL90</f>
        <v>0</v>
      </c>
      <c r="AM99" s="69">
        <f>AM8*Carreiras!AM9+'Cedidos com Ônus'!AM17*Carreiras!AM18+'Cedidos com Ônus'!AM26*Carreiras!AM27+'Cedidos com Ônus'!AM35*Carreiras!AM36+'Cedidos com Ônus'!AM44*Carreiras!AM45+'Cedidos com Ônus'!AM53*Carreiras!AM54+'Cedidos com Ônus'!AM62*Carreiras!AM63+'Cedidos com Ônus'!AM71*Carreiras!AM72+'Cedidos com Ônus'!AM80*Carreiras!AM81+'Cedidos com Ônus'!AM89*Carreiras!AM90</f>
        <v>0</v>
      </c>
      <c r="AN99" s="69">
        <f>AN8*Carreiras!AN9+'Cedidos com Ônus'!AN17*Carreiras!AN18+'Cedidos com Ônus'!AN26*Carreiras!AN27+'Cedidos com Ônus'!AN35*Carreiras!AN36+'Cedidos com Ônus'!AN44*Carreiras!AN45+'Cedidos com Ônus'!AN53*Carreiras!AN54+'Cedidos com Ônus'!AN62*Carreiras!AN63+'Cedidos com Ônus'!AN71*Carreiras!AN72+'Cedidos com Ônus'!AN80*Carreiras!AN81+'Cedidos com Ônus'!AN89*Carreiras!AN90</f>
        <v>0</v>
      </c>
      <c r="AO99" s="69">
        <f>AO8*Carreiras!AO9+'Cedidos com Ônus'!AO17*Carreiras!AO18+'Cedidos com Ônus'!AO26*Carreiras!AO27+'Cedidos com Ônus'!AO35*Carreiras!AO36+'Cedidos com Ônus'!AO44*Carreiras!AO45+'Cedidos com Ônus'!AO53*Carreiras!AO54+'Cedidos com Ônus'!AO62*Carreiras!AO63+'Cedidos com Ônus'!AO71*Carreiras!AO72+'Cedidos com Ônus'!AO80*Carreiras!AO81+'Cedidos com Ônus'!AO89*Carreiras!AO90</f>
        <v>0</v>
      </c>
      <c r="AP99" s="69">
        <f>AP8*Carreiras!AP9+'Cedidos com Ônus'!AP17*Carreiras!AP18+'Cedidos com Ônus'!AP26*Carreiras!AP27+'Cedidos com Ônus'!AP35*Carreiras!AP36+'Cedidos com Ônus'!AP44*Carreiras!AP45+'Cedidos com Ônus'!AP53*Carreiras!AP54+'Cedidos com Ônus'!AP62*Carreiras!AP63+'Cedidos com Ônus'!AP71*Carreiras!AP72+'Cedidos com Ônus'!AP80*Carreiras!AP81+'Cedidos com Ônus'!AP89*Carreiras!AP90</f>
        <v>0</v>
      </c>
    </row>
    <row r="100" spans="2:42" x14ac:dyDescent="0.25">
      <c r="B100" s="91" t="str">
        <f>IF(qtd_niveis&gt;3,"IV","")</f>
        <v/>
      </c>
      <c r="C100" s="69">
        <f>C9*Carreiras!C10+'Cedidos com Ônus'!C18*Carreiras!C19+'Cedidos com Ônus'!C27*Carreiras!C28+'Cedidos com Ônus'!C36*Carreiras!C37+'Cedidos com Ônus'!C45*Carreiras!C46+'Cedidos com Ônus'!C54*Carreiras!C55+'Cedidos com Ônus'!C63*Carreiras!C64+'Cedidos com Ônus'!C72*Carreiras!C73+'Cedidos com Ônus'!C81*Carreiras!C82+'Cedidos com Ônus'!C90*Carreiras!C91</f>
        <v>0</v>
      </c>
      <c r="D100" s="69">
        <f>D9*Carreiras!D10+'Cedidos com Ônus'!D18*Carreiras!D19+'Cedidos com Ônus'!D27*Carreiras!D28+'Cedidos com Ônus'!D36*Carreiras!D37+'Cedidos com Ônus'!D45*Carreiras!D46+'Cedidos com Ônus'!D54*Carreiras!D55+'Cedidos com Ônus'!D63*Carreiras!D64+'Cedidos com Ônus'!D72*Carreiras!D73+'Cedidos com Ônus'!D81*Carreiras!D82+'Cedidos com Ônus'!D90*Carreiras!D91</f>
        <v>0</v>
      </c>
      <c r="E100" s="69">
        <f>E9*Carreiras!E10+'Cedidos com Ônus'!E18*Carreiras!E19+'Cedidos com Ônus'!E27*Carreiras!E28+'Cedidos com Ônus'!E36*Carreiras!E37+'Cedidos com Ônus'!E45*Carreiras!E46+'Cedidos com Ônus'!E54*Carreiras!E55+'Cedidos com Ônus'!E63*Carreiras!E64+'Cedidos com Ônus'!E72*Carreiras!E73+'Cedidos com Ônus'!E81*Carreiras!E82+'Cedidos com Ônus'!E90*Carreiras!E91</f>
        <v>0</v>
      </c>
      <c r="F100" s="69">
        <f>F9*Carreiras!F10+'Cedidos com Ônus'!F18*Carreiras!F19+'Cedidos com Ônus'!F27*Carreiras!F28+'Cedidos com Ônus'!F36*Carreiras!F37+'Cedidos com Ônus'!F45*Carreiras!F46+'Cedidos com Ônus'!F54*Carreiras!F55+'Cedidos com Ônus'!F63*Carreiras!F64+'Cedidos com Ônus'!F72*Carreiras!F73+'Cedidos com Ônus'!F81*Carreiras!F82+'Cedidos com Ônus'!F90*Carreiras!F91</f>
        <v>0</v>
      </c>
      <c r="G100" s="69">
        <f>G9*Carreiras!G10+'Cedidos com Ônus'!G18*Carreiras!G19+'Cedidos com Ônus'!G27*Carreiras!G28+'Cedidos com Ônus'!G36*Carreiras!G37+'Cedidos com Ônus'!G45*Carreiras!G46+'Cedidos com Ônus'!G54*Carreiras!G55+'Cedidos com Ônus'!G63*Carreiras!G64+'Cedidos com Ônus'!G72*Carreiras!G73+'Cedidos com Ônus'!G81*Carreiras!G82+'Cedidos com Ônus'!G90*Carreiras!G91</f>
        <v>0</v>
      </c>
      <c r="H100" s="69">
        <f>H9*Carreiras!H10+'Cedidos com Ônus'!H18*Carreiras!H19+'Cedidos com Ônus'!H27*Carreiras!H28+'Cedidos com Ônus'!H36*Carreiras!H37+'Cedidos com Ônus'!H45*Carreiras!H46+'Cedidos com Ônus'!H54*Carreiras!H55+'Cedidos com Ônus'!H63*Carreiras!H64+'Cedidos com Ônus'!H72*Carreiras!H73+'Cedidos com Ônus'!H81*Carreiras!H82+'Cedidos com Ônus'!H90*Carreiras!H91</f>
        <v>0</v>
      </c>
      <c r="I100" s="69">
        <f>I9*Carreiras!I10+'Cedidos com Ônus'!I18*Carreiras!I19+'Cedidos com Ônus'!I27*Carreiras!I28+'Cedidos com Ônus'!I36*Carreiras!I37+'Cedidos com Ônus'!I45*Carreiras!I46+'Cedidos com Ônus'!I54*Carreiras!I55+'Cedidos com Ônus'!I63*Carreiras!I64+'Cedidos com Ônus'!I72*Carreiras!I73+'Cedidos com Ônus'!I81*Carreiras!I82+'Cedidos com Ônus'!I90*Carreiras!I91</f>
        <v>0</v>
      </c>
      <c r="J100" s="69">
        <f>J9*Carreiras!J10+'Cedidos com Ônus'!J18*Carreiras!J19+'Cedidos com Ônus'!J27*Carreiras!J28+'Cedidos com Ônus'!J36*Carreiras!J37+'Cedidos com Ônus'!J45*Carreiras!J46+'Cedidos com Ônus'!J54*Carreiras!J55+'Cedidos com Ônus'!J63*Carreiras!J64+'Cedidos com Ônus'!J72*Carreiras!J73+'Cedidos com Ônus'!J81*Carreiras!J82+'Cedidos com Ônus'!J90*Carreiras!J91</f>
        <v>0</v>
      </c>
      <c r="K100" s="69">
        <f>K9*Carreiras!K10+'Cedidos com Ônus'!K18*Carreiras!K19+'Cedidos com Ônus'!K27*Carreiras!K28+'Cedidos com Ônus'!K36*Carreiras!K37+'Cedidos com Ônus'!K45*Carreiras!K46+'Cedidos com Ônus'!K54*Carreiras!K55+'Cedidos com Ônus'!K63*Carreiras!K64+'Cedidos com Ônus'!K72*Carreiras!K73+'Cedidos com Ônus'!K81*Carreiras!K82+'Cedidos com Ônus'!K90*Carreiras!K91</f>
        <v>0</v>
      </c>
      <c r="L100" s="69">
        <f>L9*Carreiras!L10+'Cedidos com Ônus'!L18*Carreiras!L19+'Cedidos com Ônus'!L27*Carreiras!L28+'Cedidos com Ônus'!L36*Carreiras!L37+'Cedidos com Ônus'!L45*Carreiras!L46+'Cedidos com Ônus'!L54*Carreiras!L55+'Cedidos com Ônus'!L63*Carreiras!L64+'Cedidos com Ônus'!L72*Carreiras!L73+'Cedidos com Ônus'!L81*Carreiras!L82+'Cedidos com Ônus'!L90*Carreiras!L91</f>
        <v>0</v>
      </c>
      <c r="M100" s="69">
        <f>M9*Carreiras!M10+'Cedidos com Ônus'!M18*Carreiras!M19+'Cedidos com Ônus'!M27*Carreiras!M28+'Cedidos com Ônus'!M36*Carreiras!M37+'Cedidos com Ônus'!M45*Carreiras!M46+'Cedidos com Ônus'!M54*Carreiras!M55+'Cedidos com Ônus'!M63*Carreiras!M64+'Cedidos com Ônus'!M72*Carreiras!M73+'Cedidos com Ônus'!M81*Carreiras!M82+'Cedidos com Ônus'!M90*Carreiras!M91</f>
        <v>0</v>
      </c>
      <c r="N100" s="69">
        <f>N9*Carreiras!N10+'Cedidos com Ônus'!N18*Carreiras!N19+'Cedidos com Ônus'!N27*Carreiras!N28+'Cedidos com Ônus'!N36*Carreiras!N37+'Cedidos com Ônus'!N45*Carreiras!N46+'Cedidos com Ônus'!N54*Carreiras!N55+'Cedidos com Ônus'!N63*Carreiras!N64+'Cedidos com Ônus'!N72*Carreiras!N73+'Cedidos com Ônus'!N81*Carreiras!N82+'Cedidos com Ônus'!N90*Carreiras!N91</f>
        <v>0</v>
      </c>
      <c r="O100" s="69">
        <f>O9*Carreiras!O10+'Cedidos com Ônus'!O18*Carreiras!O19+'Cedidos com Ônus'!O27*Carreiras!O28+'Cedidos com Ônus'!O36*Carreiras!O37+'Cedidos com Ônus'!O45*Carreiras!O46+'Cedidos com Ônus'!O54*Carreiras!O55+'Cedidos com Ônus'!O63*Carreiras!O64+'Cedidos com Ônus'!O72*Carreiras!O73+'Cedidos com Ônus'!O81*Carreiras!O82+'Cedidos com Ônus'!O90*Carreiras!O91</f>
        <v>0</v>
      </c>
      <c r="P100" s="69">
        <f>P9*Carreiras!P10+'Cedidos com Ônus'!P18*Carreiras!P19+'Cedidos com Ônus'!P27*Carreiras!P28+'Cedidos com Ônus'!P36*Carreiras!P37+'Cedidos com Ônus'!P45*Carreiras!P46+'Cedidos com Ônus'!P54*Carreiras!P55+'Cedidos com Ônus'!P63*Carreiras!P64+'Cedidos com Ônus'!P72*Carreiras!P73+'Cedidos com Ônus'!P81*Carreiras!P82+'Cedidos com Ônus'!P90*Carreiras!P91</f>
        <v>0</v>
      </c>
      <c r="Q100" s="69">
        <f>Q9*Carreiras!Q10+'Cedidos com Ônus'!Q18*Carreiras!Q19+'Cedidos com Ônus'!Q27*Carreiras!Q28+'Cedidos com Ônus'!Q36*Carreiras!Q37+'Cedidos com Ônus'!Q45*Carreiras!Q46+'Cedidos com Ônus'!Q54*Carreiras!Q55+'Cedidos com Ônus'!Q63*Carreiras!Q64+'Cedidos com Ônus'!Q72*Carreiras!Q73+'Cedidos com Ônus'!Q81*Carreiras!Q82+'Cedidos com Ônus'!Q90*Carreiras!Q91</f>
        <v>0</v>
      </c>
      <c r="R100" s="69">
        <f>R9*Carreiras!R10+'Cedidos com Ônus'!R18*Carreiras!R19+'Cedidos com Ônus'!R27*Carreiras!R28+'Cedidos com Ônus'!R36*Carreiras!R37+'Cedidos com Ônus'!R45*Carreiras!R46+'Cedidos com Ônus'!R54*Carreiras!R55+'Cedidos com Ônus'!R63*Carreiras!R64+'Cedidos com Ônus'!R72*Carreiras!R73+'Cedidos com Ônus'!R81*Carreiras!R82+'Cedidos com Ônus'!R90*Carreiras!R91</f>
        <v>0</v>
      </c>
      <c r="S100" s="69">
        <f>S9*Carreiras!S10+'Cedidos com Ônus'!S18*Carreiras!S19+'Cedidos com Ônus'!S27*Carreiras!S28+'Cedidos com Ônus'!S36*Carreiras!S37+'Cedidos com Ônus'!S45*Carreiras!S46+'Cedidos com Ônus'!S54*Carreiras!S55+'Cedidos com Ônus'!S63*Carreiras!S64+'Cedidos com Ônus'!S72*Carreiras!S73+'Cedidos com Ônus'!S81*Carreiras!S82+'Cedidos com Ônus'!S90*Carreiras!S91</f>
        <v>0</v>
      </c>
      <c r="T100" s="69">
        <f>T9*Carreiras!T10+'Cedidos com Ônus'!T18*Carreiras!T19+'Cedidos com Ônus'!T27*Carreiras!T28+'Cedidos com Ônus'!T36*Carreiras!T37+'Cedidos com Ônus'!T45*Carreiras!T46+'Cedidos com Ônus'!T54*Carreiras!T55+'Cedidos com Ônus'!T63*Carreiras!T64+'Cedidos com Ônus'!T72*Carreiras!T73+'Cedidos com Ônus'!T81*Carreiras!T82+'Cedidos com Ônus'!T90*Carreiras!T91</f>
        <v>0</v>
      </c>
      <c r="U100" s="69">
        <f>U9*Carreiras!U10+'Cedidos com Ônus'!U18*Carreiras!U19+'Cedidos com Ônus'!U27*Carreiras!U28+'Cedidos com Ônus'!U36*Carreiras!U37+'Cedidos com Ônus'!U45*Carreiras!U46+'Cedidos com Ônus'!U54*Carreiras!U55+'Cedidos com Ônus'!U63*Carreiras!U64+'Cedidos com Ônus'!U72*Carreiras!U73+'Cedidos com Ônus'!U81*Carreiras!U82+'Cedidos com Ônus'!U90*Carreiras!U91</f>
        <v>0</v>
      </c>
      <c r="V100" s="69">
        <f>V9*Carreiras!V10+'Cedidos com Ônus'!V18*Carreiras!V19+'Cedidos com Ônus'!V27*Carreiras!V28+'Cedidos com Ônus'!V36*Carreiras!V37+'Cedidos com Ônus'!V45*Carreiras!V46+'Cedidos com Ônus'!V54*Carreiras!V55+'Cedidos com Ônus'!V63*Carreiras!V64+'Cedidos com Ônus'!V72*Carreiras!V73+'Cedidos com Ônus'!V81*Carreiras!V82+'Cedidos com Ônus'!V90*Carreiras!V91</f>
        <v>0</v>
      </c>
      <c r="W100" s="69">
        <f>W9*Carreiras!W10+'Cedidos com Ônus'!W18*Carreiras!W19+'Cedidos com Ônus'!W27*Carreiras!W28+'Cedidos com Ônus'!W36*Carreiras!W37+'Cedidos com Ônus'!W45*Carreiras!W46+'Cedidos com Ônus'!W54*Carreiras!W55+'Cedidos com Ônus'!W63*Carreiras!W64+'Cedidos com Ônus'!W72*Carreiras!W73+'Cedidos com Ônus'!W81*Carreiras!W82+'Cedidos com Ônus'!W90*Carreiras!W91</f>
        <v>0</v>
      </c>
      <c r="X100" s="69">
        <f>X9*Carreiras!X10+'Cedidos com Ônus'!X18*Carreiras!X19+'Cedidos com Ônus'!X27*Carreiras!X28+'Cedidos com Ônus'!X36*Carreiras!X37+'Cedidos com Ônus'!X45*Carreiras!X46+'Cedidos com Ônus'!X54*Carreiras!X55+'Cedidos com Ônus'!X63*Carreiras!X64+'Cedidos com Ônus'!X72*Carreiras!X73+'Cedidos com Ônus'!X81*Carreiras!X82+'Cedidos com Ônus'!X90*Carreiras!X91</f>
        <v>0</v>
      </c>
      <c r="Y100" s="69">
        <f>Y9*Carreiras!Y10+'Cedidos com Ônus'!Y18*Carreiras!Y19+'Cedidos com Ônus'!Y27*Carreiras!Y28+'Cedidos com Ônus'!Y36*Carreiras!Y37+'Cedidos com Ônus'!Y45*Carreiras!Y46+'Cedidos com Ônus'!Y54*Carreiras!Y55+'Cedidos com Ônus'!Y63*Carreiras!Y64+'Cedidos com Ônus'!Y72*Carreiras!Y73+'Cedidos com Ônus'!Y81*Carreiras!Y82+'Cedidos com Ônus'!Y90*Carreiras!Y91</f>
        <v>0</v>
      </c>
      <c r="Z100" s="69">
        <f>Z9*Carreiras!Z10+'Cedidos com Ônus'!Z18*Carreiras!Z19+'Cedidos com Ônus'!Z27*Carreiras!Z28+'Cedidos com Ônus'!Z36*Carreiras!Z37+'Cedidos com Ônus'!Z45*Carreiras!Z46+'Cedidos com Ônus'!Z54*Carreiras!Z55+'Cedidos com Ônus'!Z63*Carreiras!Z64+'Cedidos com Ônus'!Z72*Carreiras!Z73+'Cedidos com Ônus'!Z81*Carreiras!Z82+'Cedidos com Ônus'!Z90*Carreiras!Z91</f>
        <v>0</v>
      </c>
      <c r="AA100" s="69">
        <f>AA9*Carreiras!AA10+'Cedidos com Ônus'!AA18*Carreiras!AA19+'Cedidos com Ônus'!AA27*Carreiras!AA28+'Cedidos com Ônus'!AA36*Carreiras!AA37+'Cedidos com Ônus'!AA45*Carreiras!AA46+'Cedidos com Ônus'!AA54*Carreiras!AA55+'Cedidos com Ônus'!AA63*Carreiras!AA64+'Cedidos com Ônus'!AA72*Carreiras!AA73+'Cedidos com Ônus'!AA81*Carreiras!AA82+'Cedidos com Ônus'!AA90*Carreiras!AA91</f>
        <v>0</v>
      </c>
      <c r="AB100" s="69">
        <f>AB9*Carreiras!AB10+'Cedidos com Ônus'!AB18*Carreiras!AB19+'Cedidos com Ônus'!AB27*Carreiras!AB28+'Cedidos com Ônus'!AB36*Carreiras!AB37+'Cedidos com Ônus'!AB45*Carreiras!AB46+'Cedidos com Ônus'!AB54*Carreiras!AB55+'Cedidos com Ônus'!AB63*Carreiras!AB64+'Cedidos com Ônus'!AB72*Carreiras!AB73+'Cedidos com Ônus'!AB81*Carreiras!AB82+'Cedidos com Ônus'!AB90*Carreiras!AB91</f>
        <v>0</v>
      </c>
      <c r="AC100" s="69">
        <f>AC9*Carreiras!AC10+'Cedidos com Ônus'!AC18*Carreiras!AC19+'Cedidos com Ônus'!AC27*Carreiras!AC28+'Cedidos com Ônus'!AC36*Carreiras!AC37+'Cedidos com Ônus'!AC45*Carreiras!AC46+'Cedidos com Ônus'!AC54*Carreiras!AC55+'Cedidos com Ônus'!AC63*Carreiras!AC64+'Cedidos com Ônus'!AC72*Carreiras!AC73+'Cedidos com Ônus'!AC81*Carreiras!AC82+'Cedidos com Ônus'!AC90*Carreiras!AC91</f>
        <v>0</v>
      </c>
      <c r="AD100" s="69">
        <f>AD9*Carreiras!AD10+'Cedidos com Ônus'!AD18*Carreiras!AD19+'Cedidos com Ônus'!AD27*Carreiras!AD28+'Cedidos com Ônus'!AD36*Carreiras!AD37+'Cedidos com Ônus'!AD45*Carreiras!AD46+'Cedidos com Ônus'!AD54*Carreiras!AD55+'Cedidos com Ônus'!AD63*Carreiras!AD64+'Cedidos com Ônus'!AD72*Carreiras!AD73+'Cedidos com Ônus'!AD81*Carreiras!AD82+'Cedidos com Ônus'!AD90*Carreiras!AD91</f>
        <v>0</v>
      </c>
      <c r="AE100" s="69">
        <f>AE9*Carreiras!AE10+'Cedidos com Ônus'!AE18*Carreiras!AE19+'Cedidos com Ônus'!AE27*Carreiras!AE28+'Cedidos com Ônus'!AE36*Carreiras!AE37+'Cedidos com Ônus'!AE45*Carreiras!AE46+'Cedidos com Ônus'!AE54*Carreiras!AE55+'Cedidos com Ônus'!AE63*Carreiras!AE64+'Cedidos com Ônus'!AE72*Carreiras!AE73+'Cedidos com Ônus'!AE81*Carreiras!AE82+'Cedidos com Ônus'!AE90*Carreiras!AE91</f>
        <v>0</v>
      </c>
      <c r="AF100" s="69">
        <f>AF9*Carreiras!AF10+'Cedidos com Ônus'!AF18*Carreiras!AF19+'Cedidos com Ônus'!AF27*Carreiras!AF28+'Cedidos com Ônus'!AF36*Carreiras!AF37+'Cedidos com Ônus'!AF45*Carreiras!AF46+'Cedidos com Ônus'!AF54*Carreiras!AF55+'Cedidos com Ônus'!AF63*Carreiras!AF64+'Cedidos com Ônus'!AF72*Carreiras!AF73+'Cedidos com Ônus'!AF81*Carreiras!AF82+'Cedidos com Ônus'!AF90*Carreiras!AF91</f>
        <v>0</v>
      </c>
      <c r="AG100" s="69">
        <f>AG9*Carreiras!AG10+'Cedidos com Ônus'!AG18*Carreiras!AG19+'Cedidos com Ônus'!AG27*Carreiras!AG28+'Cedidos com Ônus'!AG36*Carreiras!AG37+'Cedidos com Ônus'!AG45*Carreiras!AG46+'Cedidos com Ônus'!AG54*Carreiras!AG55+'Cedidos com Ônus'!AG63*Carreiras!AG64+'Cedidos com Ônus'!AG72*Carreiras!AG73+'Cedidos com Ônus'!AG81*Carreiras!AG82+'Cedidos com Ônus'!AG90*Carreiras!AG91</f>
        <v>0</v>
      </c>
      <c r="AH100" s="69">
        <f>AH9*Carreiras!AH10+'Cedidos com Ônus'!AH18*Carreiras!AH19+'Cedidos com Ônus'!AH27*Carreiras!AH28+'Cedidos com Ônus'!AH36*Carreiras!AH37+'Cedidos com Ônus'!AH45*Carreiras!AH46+'Cedidos com Ônus'!AH54*Carreiras!AH55+'Cedidos com Ônus'!AH63*Carreiras!AH64+'Cedidos com Ônus'!AH72*Carreiras!AH73+'Cedidos com Ônus'!AH81*Carreiras!AH82+'Cedidos com Ônus'!AH90*Carreiras!AH91</f>
        <v>0</v>
      </c>
      <c r="AI100" s="69">
        <f>AI9*Carreiras!AI10+'Cedidos com Ônus'!AI18*Carreiras!AI19+'Cedidos com Ônus'!AI27*Carreiras!AI28+'Cedidos com Ônus'!AI36*Carreiras!AI37+'Cedidos com Ônus'!AI45*Carreiras!AI46+'Cedidos com Ônus'!AI54*Carreiras!AI55+'Cedidos com Ônus'!AI63*Carreiras!AI64+'Cedidos com Ônus'!AI72*Carreiras!AI73+'Cedidos com Ônus'!AI81*Carreiras!AI82+'Cedidos com Ônus'!AI90*Carreiras!AI91</f>
        <v>0</v>
      </c>
      <c r="AJ100" s="69">
        <f>AJ9*Carreiras!AJ10+'Cedidos com Ônus'!AJ18*Carreiras!AJ19+'Cedidos com Ônus'!AJ27*Carreiras!AJ28+'Cedidos com Ônus'!AJ36*Carreiras!AJ37+'Cedidos com Ônus'!AJ45*Carreiras!AJ46+'Cedidos com Ônus'!AJ54*Carreiras!AJ55+'Cedidos com Ônus'!AJ63*Carreiras!AJ64+'Cedidos com Ônus'!AJ72*Carreiras!AJ73+'Cedidos com Ônus'!AJ81*Carreiras!AJ82+'Cedidos com Ônus'!AJ90*Carreiras!AJ91</f>
        <v>0</v>
      </c>
      <c r="AK100" s="69">
        <f>AK9*Carreiras!AK10+'Cedidos com Ônus'!AK18*Carreiras!AK19+'Cedidos com Ônus'!AK27*Carreiras!AK28+'Cedidos com Ônus'!AK36*Carreiras!AK37+'Cedidos com Ônus'!AK45*Carreiras!AK46+'Cedidos com Ônus'!AK54*Carreiras!AK55+'Cedidos com Ônus'!AK63*Carreiras!AK64+'Cedidos com Ônus'!AK72*Carreiras!AK73+'Cedidos com Ônus'!AK81*Carreiras!AK82+'Cedidos com Ônus'!AK90*Carreiras!AK91</f>
        <v>0</v>
      </c>
      <c r="AL100" s="69">
        <f>AL9*Carreiras!AL10+'Cedidos com Ônus'!AL18*Carreiras!AL19+'Cedidos com Ônus'!AL27*Carreiras!AL28+'Cedidos com Ônus'!AL36*Carreiras!AL37+'Cedidos com Ônus'!AL45*Carreiras!AL46+'Cedidos com Ônus'!AL54*Carreiras!AL55+'Cedidos com Ônus'!AL63*Carreiras!AL64+'Cedidos com Ônus'!AL72*Carreiras!AL73+'Cedidos com Ônus'!AL81*Carreiras!AL82+'Cedidos com Ônus'!AL90*Carreiras!AL91</f>
        <v>0</v>
      </c>
      <c r="AM100" s="69">
        <f>AM9*Carreiras!AM10+'Cedidos com Ônus'!AM18*Carreiras!AM19+'Cedidos com Ônus'!AM27*Carreiras!AM28+'Cedidos com Ônus'!AM36*Carreiras!AM37+'Cedidos com Ônus'!AM45*Carreiras!AM46+'Cedidos com Ônus'!AM54*Carreiras!AM55+'Cedidos com Ônus'!AM63*Carreiras!AM64+'Cedidos com Ônus'!AM72*Carreiras!AM73+'Cedidos com Ônus'!AM81*Carreiras!AM82+'Cedidos com Ônus'!AM90*Carreiras!AM91</f>
        <v>0</v>
      </c>
      <c r="AN100" s="69">
        <f>AN9*Carreiras!AN10+'Cedidos com Ônus'!AN18*Carreiras!AN19+'Cedidos com Ônus'!AN27*Carreiras!AN28+'Cedidos com Ônus'!AN36*Carreiras!AN37+'Cedidos com Ônus'!AN45*Carreiras!AN46+'Cedidos com Ônus'!AN54*Carreiras!AN55+'Cedidos com Ônus'!AN63*Carreiras!AN64+'Cedidos com Ônus'!AN72*Carreiras!AN73+'Cedidos com Ônus'!AN81*Carreiras!AN82+'Cedidos com Ônus'!AN90*Carreiras!AN91</f>
        <v>0</v>
      </c>
      <c r="AO100" s="69">
        <f>AO9*Carreiras!AO10+'Cedidos com Ônus'!AO18*Carreiras!AO19+'Cedidos com Ônus'!AO27*Carreiras!AO28+'Cedidos com Ônus'!AO36*Carreiras!AO37+'Cedidos com Ônus'!AO45*Carreiras!AO46+'Cedidos com Ônus'!AO54*Carreiras!AO55+'Cedidos com Ônus'!AO63*Carreiras!AO64+'Cedidos com Ônus'!AO72*Carreiras!AO73+'Cedidos com Ônus'!AO81*Carreiras!AO82+'Cedidos com Ônus'!AO90*Carreiras!AO91</f>
        <v>0</v>
      </c>
      <c r="AP100" s="69">
        <f>AP9*Carreiras!AP10+'Cedidos com Ônus'!AP18*Carreiras!AP19+'Cedidos com Ônus'!AP27*Carreiras!AP28+'Cedidos com Ônus'!AP36*Carreiras!AP37+'Cedidos com Ônus'!AP45*Carreiras!AP46+'Cedidos com Ônus'!AP54*Carreiras!AP55+'Cedidos com Ônus'!AP63*Carreiras!AP64+'Cedidos com Ônus'!AP72*Carreiras!AP73+'Cedidos com Ônus'!AP81*Carreiras!AP82+'Cedidos com Ônus'!AP90*Carreiras!AP91</f>
        <v>0</v>
      </c>
    </row>
    <row r="101" spans="2:42" x14ac:dyDescent="0.25">
      <c r="B101" s="91" t="str">
        <f>IF(qtd_niveis&gt;4,"V","")</f>
        <v/>
      </c>
      <c r="C101" s="69">
        <f>C10*Carreiras!C11+'Cedidos com Ônus'!C19*Carreiras!C20+'Cedidos com Ônus'!C28*Carreiras!C29+'Cedidos com Ônus'!C37*Carreiras!C38+'Cedidos com Ônus'!C46*Carreiras!C47+'Cedidos com Ônus'!C55*Carreiras!C56+'Cedidos com Ônus'!C64*Carreiras!C65+'Cedidos com Ônus'!C73*Carreiras!C74+'Cedidos com Ônus'!C82*Carreiras!C83+'Cedidos com Ônus'!C91*Carreiras!C92</f>
        <v>0</v>
      </c>
      <c r="D101" s="69">
        <f>D10*Carreiras!D11+'Cedidos com Ônus'!D19*Carreiras!D20+'Cedidos com Ônus'!D28*Carreiras!D29+'Cedidos com Ônus'!D37*Carreiras!D38+'Cedidos com Ônus'!D46*Carreiras!D47+'Cedidos com Ônus'!D55*Carreiras!D56+'Cedidos com Ônus'!D64*Carreiras!D65+'Cedidos com Ônus'!D73*Carreiras!D74+'Cedidos com Ônus'!D82*Carreiras!D83+'Cedidos com Ônus'!D91*Carreiras!D92</f>
        <v>0</v>
      </c>
      <c r="E101" s="69">
        <f>E10*Carreiras!E11+'Cedidos com Ônus'!E19*Carreiras!E20+'Cedidos com Ônus'!E28*Carreiras!E29+'Cedidos com Ônus'!E37*Carreiras!E38+'Cedidos com Ônus'!E46*Carreiras!E47+'Cedidos com Ônus'!E55*Carreiras!E56+'Cedidos com Ônus'!E64*Carreiras!E65+'Cedidos com Ônus'!E73*Carreiras!E74+'Cedidos com Ônus'!E82*Carreiras!E83+'Cedidos com Ônus'!E91*Carreiras!E92</f>
        <v>0</v>
      </c>
      <c r="F101" s="69">
        <f>F10*Carreiras!F11+'Cedidos com Ônus'!F19*Carreiras!F20+'Cedidos com Ônus'!F28*Carreiras!F29+'Cedidos com Ônus'!F37*Carreiras!F38+'Cedidos com Ônus'!F46*Carreiras!F47+'Cedidos com Ônus'!F55*Carreiras!F56+'Cedidos com Ônus'!F64*Carreiras!F65+'Cedidos com Ônus'!F73*Carreiras!F74+'Cedidos com Ônus'!F82*Carreiras!F83+'Cedidos com Ônus'!F91*Carreiras!F92</f>
        <v>0</v>
      </c>
      <c r="G101" s="69">
        <f>G10*Carreiras!G11+'Cedidos com Ônus'!G19*Carreiras!G20+'Cedidos com Ônus'!G28*Carreiras!G29+'Cedidos com Ônus'!G37*Carreiras!G38+'Cedidos com Ônus'!G46*Carreiras!G47+'Cedidos com Ônus'!G55*Carreiras!G56+'Cedidos com Ônus'!G64*Carreiras!G65+'Cedidos com Ônus'!G73*Carreiras!G74+'Cedidos com Ônus'!G82*Carreiras!G83+'Cedidos com Ônus'!G91*Carreiras!G92</f>
        <v>0</v>
      </c>
      <c r="H101" s="69">
        <f>H10*Carreiras!H11+'Cedidos com Ônus'!H19*Carreiras!H20+'Cedidos com Ônus'!H28*Carreiras!H29+'Cedidos com Ônus'!H37*Carreiras!H38+'Cedidos com Ônus'!H46*Carreiras!H47+'Cedidos com Ônus'!H55*Carreiras!H56+'Cedidos com Ônus'!H64*Carreiras!H65+'Cedidos com Ônus'!H73*Carreiras!H74+'Cedidos com Ônus'!H82*Carreiras!H83+'Cedidos com Ônus'!H91*Carreiras!H92</f>
        <v>0</v>
      </c>
      <c r="I101" s="69">
        <f>I10*Carreiras!I11+'Cedidos com Ônus'!I19*Carreiras!I20+'Cedidos com Ônus'!I28*Carreiras!I29+'Cedidos com Ônus'!I37*Carreiras!I38+'Cedidos com Ônus'!I46*Carreiras!I47+'Cedidos com Ônus'!I55*Carreiras!I56+'Cedidos com Ônus'!I64*Carreiras!I65+'Cedidos com Ônus'!I73*Carreiras!I74+'Cedidos com Ônus'!I82*Carreiras!I83+'Cedidos com Ônus'!I91*Carreiras!I92</f>
        <v>0</v>
      </c>
      <c r="J101" s="69">
        <f>J10*Carreiras!J11+'Cedidos com Ônus'!J19*Carreiras!J20+'Cedidos com Ônus'!J28*Carreiras!J29+'Cedidos com Ônus'!J37*Carreiras!J38+'Cedidos com Ônus'!J46*Carreiras!J47+'Cedidos com Ônus'!J55*Carreiras!J56+'Cedidos com Ônus'!J64*Carreiras!J65+'Cedidos com Ônus'!J73*Carreiras!J74+'Cedidos com Ônus'!J82*Carreiras!J83+'Cedidos com Ônus'!J91*Carreiras!J92</f>
        <v>0</v>
      </c>
      <c r="K101" s="69">
        <f>K10*Carreiras!K11+'Cedidos com Ônus'!K19*Carreiras!K20+'Cedidos com Ônus'!K28*Carreiras!K29+'Cedidos com Ônus'!K37*Carreiras!K38+'Cedidos com Ônus'!K46*Carreiras!K47+'Cedidos com Ônus'!K55*Carreiras!K56+'Cedidos com Ônus'!K64*Carreiras!K65+'Cedidos com Ônus'!K73*Carreiras!K74+'Cedidos com Ônus'!K82*Carreiras!K83+'Cedidos com Ônus'!K91*Carreiras!K92</f>
        <v>0</v>
      </c>
      <c r="L101" s="69">
        <f>L10*Carreiras!L11+'Cedidos com Ônus'!L19*Carreiras!L20+'Cedidos com Ônus'!L28*Carreiras!L29+'Cedidos com Ônus'!L37*Carreiras!L38+'Cedidos com Ônus'!L46*Carreiras!L47+'Cedidos com Ônus'!L55*Carreiras!L56+'Cedidos com Ônus'!L64*Carreiras!L65+'Cedidos com Ônus'!L73*Carreiras!L74+'Cedidos com Ônus'!L82*Carreiras!L83+'Cedidos com Ônus'!L91*Carreiras!L92</f>
        <v>0</v>
      </c>
      <c r="M101" s="69">
        <f>M10*Carreiras!M11+'Cedidos com Ônus'!M19*Carreiras!M20+'Cedidos com Ônus'!M28*Carreiras!M29+'Cedidos com Ônus'!M37*Carreiras!M38+'Cedidos com Ônus'!M46*Carreiras!M47+'Cedidos com Ônus'!M55*Carreiras!M56+'Cedidos com Ônus'!M64*Carreiras!M65+'Cedidos com Ônus'!M73*Carreiras!M74+'Cedidos com Ônus'!M82*Carreiras!M83+'Cedidos com Ônus'!M91*Carreiras!M92</f>
        <v>0</v>
      </c>
      <c r="N101" s="69">
        <f>N10*Carreiras!N11+'Cedidos com Ônus'!N19*Carreiras!N20+'Cedidos com Ônus'!N28*Carreiras!N29+'Cedidos com Ônus'!N37*Carreiras!N38+'Cedidos com Ônus'!N46*Carreiras!N47+'Cedidos com Ônus'!N55*Carreiras!N56+'Cedidos com Ônus'!N64*Carreiras!N65+'Cedidos com Ônus'!N73*Carreiras!N74+'Cedidos com Ônus'!N82*Carreiras!N83+'Cedidos com Ônus'!N91*Carreiras!N92</f>
        <v>0</v>
      </c>
      <c r="O101" s="69">
        <f>O10*Carreiras!O11+'Cedidos com Ônus'!O19*Carreiras!O20+'Cedidos com Ônus'!O28*Carreiras!O29+'Cedidos com Ônus'!O37*Carreiras!O38+'Cedidos com Ônus'!O46*Carreiras!O47+'Cedidos com Ônus'!O55*Carreiras!O56+'Cedidos com Ônus'!O64*Carreiras!O65+'Cedidos com Ônus'!O73*Carreiras!O74+'Cedidos com Ônus'!O82*Carreiras!O83+'Cedidos com Ônus'!O91*Carreiras!O92</f>
        <v>0</v>
      </c>
      <c r="P101" s="69">
        <f>P10*Carreiras!P11+'Cedidos com Ônus'!P19*Carreiras!P20+'Cedidos com Ônus'!P28*Carreiras!P29+'Cedidos com Ônus'!P37*Carreiras!P38+'Cedidos com Ônus'!P46*Carreiras!P47+'Cedidos com Ônus'!P55*Carreiras!P56+'Cedidos com Ônus'!P64*Carreiras!P65+'Cedidos com Ônus'!P73*Carreiras!P74+'Cedidos com Ônus'!P82*Carreiras!P83+'Cedidos com Ônus'!P91*Carreiras!P92</f>
        <v>0</v>
      </c>
      <c r="Q101" s="69">
        <f>Q10*Carreiras!Q11+'Cedidos com Ônus'!Q19*Carreiras!Q20+'Cedidos com Ônus'!Q28*Carreiras!Q29+'Cedidos com Ônus'!Q37*Carreiras!Q38+'Cedidos com Ônus'!Q46*Carreiras!Q47+'Cedidos com Ônus'!Q55*Carreiras!Q56+'Cedidos com Ônus'!Q64*Carreiras!Q65+'Cedidos com Ônus'!Q73*Carreiras!Q74+'Cedidos com Ônus'!Q82*Carreiras!Q83+'Cedidos com Ônus'!Q91*Carreiras!Q92</f>
        <v>0</v>
      </c>
      <c r="R101" s="69">
        <f>R10*Carreiras!R11+'Cedidos com Ônus'!R19*Carreiras!R20+'Cedidos com Ônus'!R28*Carreiras!R29+'Cedidos com Ônus'!R37*Carreiras!R38+'Cedidos com Ônus'!R46*Carreiras!R47+'Cedidos com Ônus'!R55*Carreiras!R56+'Cedidos com Ônus'!R64*Carreiras!R65+'Cedidos com Ônus'!R73*Carreiras!R74+'Cedidos com Ônus'!R82*Carreiras!R83+'Cedidos com Ônus'!R91*Carreiras!R92</f>
        <v>0</v>
      </c>
      <c r="S101" s="69">
        <f>S10*Carreiras!S11+'Cedidos com Ônus'!S19*Carreiras!S20+'Cedidos com Ônus'!S28*Carreiras!S29+'Cedidos com Ônus'!S37*Carreiras!S38+'Cedidos com Ônus'!S46*Carreiras!S47+'Cedidos com Ônus'!S55*Carreiras!S56+'Cedidos com Ônus'!S64*Carreiras!S65+'Cedidos com Ônus'!S73*Carreiras!S74+'Cedidos com Ônus'!S82*Carreiras!S83+'Cedidos com Ônus'!S91*Carreiras!S92</f>
        <v>0</v>
      </c>
      <c r="T101" s="69">
        <f>T10*Carreiras!T11+'Cedidos com Ônus'!T19*Carreiras!T20+'Cedidos com Ônus'!T28*Carreiras!T29+'Cedidos com Ônus'!T37*Carreiras!T38+'Cedidos com Ônus'!T46*Carreiras!T47+'Cedidos com Ônus'!T55*Carreiras!T56+'Cedidos com Ônus'!T64*Carreiras!T65+'Cedidos com Ônus'!T73*Carreiras!T74+'Cedidos com Ônus'!T82*Carreiras!T83+'Cedidos com Ônus'!T91*Carreiras!T92</f>
        <v>0</v>
      </c>
      <c r="U101" s="69">
        <f>U10*Carreiras!U11+'Cedidos com Ônus'!U19*Carreiras!U20+'Cedidos com Ônus'!U28*Carreiras!U29+'Cedidos com Ônus'!U37*Carreiras!U38+'Cedidos com Ônus'!U46*Carreiras!U47+'Cedidos com Ônus'!U55*Carreiras!U56+'Cedidos com Ônus'!U64*Carreiras!U65+'Cedidos com Ônus'!U73*Carreiras!U74+'Cedidos com Ônus'!U82*Carreiras!U83+'Cedidos com Ônus'!U91*Carreiras!U92</f>
        <v>0</v>
      </c>
      <c r="V101" s="69">
        <f>V10*Carreiras!V11+'Cedidos com Ônus'!V19*Carreiras!V20+'Cedidos com Ônus'!V28*Carreiras!V29+'Cedidos com Ônus'!V37*Carreiras!V38+'Cedidos com Ônus'!V46*Carreiras!V47+'Cedidos com Ônus'!V55*Carreiras!V56+'Cedidos com Ônus'!V64*Carreiras!V65+'Cedidos com Ônus'!V73*Carreiras!V74+'Cedidos com Ônus'!V82*Carreiras!V83+'Cedidos com Ônus'!V91*Carreiras!V92</f>
        <v>0</v>
      </c>
      <c r="W101" s="69">
        <f>W10*Carreiras!W11+'Cedidos com Ônus'!W19*Carreiras!W20+'Cedidos com Ônus'!W28*Carreiras!W29+'Cedidos com Ônus'!W37*Carreiras!W38+'Cedidos com Ônus'!W46*Carreiras!W47+'Cedidos com Ônus'!W55*Carreiras!W56+'Cedidos com Ônus'!W64*Carreiras!W65+'Cedidos com Ônus'!W73*Carreiras!W74+'Cedidos com Ônus'!W82*Carreiras!W83+'Cedidos com Ônus'!W91*Carreiras!W92</f>
        <v>0</v>
      </c>
      <c r="X101" s="69">
        <f>X10*Carreiras!X11+'Cedidos com Ônus'!X19*Carreiras!X20+'Cedidos com Ônus'!X28*Carreiras!X29+'Cedidos com Ônus'!X37*Carreiras!X38+'Cedidos com Ônus'!X46*Carreiras!X47+'Cedidos com Ônus'!X55*Carreiras!X56+'Cedidos com Ônus'!X64*Carreiras!X65+'Cedidos com Ônus'!X73*Carreiras!X74+'Cedidos com Ônus'!X82*Carreiras!X83+'Cedidos com Ônus'!X91*Carreiras!X92</f>
        <v>0</v>
      </c>
      <c r="Y101" s="69">
        <f>Y10*Carreiras!Y11+'Cedidos com Ônus'!Y19*Carreiras!Y20+'Cedidos com Ônus'!Y28*Carreiras!Y29+'Cedidos com Ônus'!Y37*Carreiras!Y38+'Cedidos com Ônus'!Y46*Carreiras!Y47+'Cedidos com Ônus'!Y55*Carreiras!Y56+'Cedidos com Ônus'!Y64*Carreiras!Y65+'Cedidos com Ônus'!Y73*Carreiras!Y74+'Cedidos com Ônus'!Y82*Carreiras!Y83+'Cedidos com Ônus'!Y91*Carreiras!Y92</f>
        <v>0</v>
      </c>
      <c r="Z101" s="69">
        <f>Z10*Carreiras!Z11+'Cedidos com Ônus'!Z19*Carreiras!Z20+'Cedidos com Ônus'!Z28*Carreiras!Z29+'Cedidos com Ônus'!Z37*Carreiras!Z38+'Cedidos com Ônus'!Z46*Carreiras!Z47+'Cedidos com Ônus'!Z55*Carreiras!Z56+'Cedidos com Ônus'!Z64*Carreiras!Z65+'Cedidos com Ônus'!Z73*Carreiras!Z74+'Cedidos com Ônus'!Z82*Carreiras!Z83+'Cedidos com Ônus'!Z91*Carreiras!Z92</f>
        <v>0</v>
      </c>
      <c r="AA101" s="69">
        <f>AA10*Carreiras!AA11+'Cedidos com Ônus'!AA19*Carreiras!AA20+'Cedidos com Ônus'!AA28*Carreiras!AA29+'Cedidos com Ônus'!AA37*Carreiras!AA38+'Cedidos com Ônus'!AA46*Carreiras!AA47+'Cedidos com Ônus'!AA55*Carreiras!AA56+'Cedidos com Ônus'!AA64*Carreiras!AA65+'Cedidos com Ônus'!AA73*Carreiras!AA74+'Cedidos com Ônus'!AA82*Carreiras!AA83+'Cedidos com Ônus'!AA91*Carreiras!AA92</f>
        <v>0</v>
      </c>
      <c r="AB101" s="69">
        <f>AB10*Carreiras!AB11+'Cedidos com Ônus'!AB19*Carreiras!AB20+'Cedidos com Ônus'!AB28*Carreiras!AB29+'Cedidos com Ônus'!AB37*Carreiras!AB38+'Cedidos com Ônus'!AB46*Carreiras!AB47+'Cedidos com Ônus'!AB55*Carreiras!AB56+'Cedidos com Ônus'!AB64*Carreiras!AB65+'Cedidos com Ônus'!AB73*Carreiras!AB74+'Cedidos com Ônus'!AB82*Carreiras!AB83+'Cedidos com Ônus'!AB91*Carreiras!AB92</f>
        <v>0</v>
      </c>
      <c r="AC101" s="69">
        <f>AC10*Carreiras!AC11+'Cedidos com Ônus'!AC19*Carreiras!AC20+'Cedidos com Ônus'!AC28*Carreiras!AC29+'Cedidos com Ônus'!AC37*Carreiras!AC38+'Cedidos com Ônus'!AC46*Carreiras!AC47+'Cedidos com Ônus'!AC55*Carreiras!AC56+'Cedidos com Ônus'!AC64*Carreiras!AC65+'Cedidos com Ônus'!AC73*Carreiras!AC74+'Cedidos com Ônus'!AC82*Carreiras!AC83+'Cedidos com Ônus'!AC91*Carreiras!AC92</f>
        <v>0</v>
      </c>
      <c r="AD101" s="69">
        <f>AD10*Carreiras!AD11+'Cedidos com Ônus'!AD19*Carreiras!AD20+'Cedidos com Ônus'!AD28*Carreiras!AD29+'Cedidos com Ônus'!AD37*Carreiras!AD38+'Cedidos com Ônus'!AD46*Carreiras!AD47+'Cedidos com Ônus'!AD55*Carreiras!AD56+'Cedidos com Ônus'!AD64*Carreiras!AD65+'Cedidos com Ônus'!AD73*Carreiras!AD74+'Cedidos com Ônus'!AD82*Carreiras!AD83+'Cedidos com Ônus'!AD91*Carreiras!AD92</f>
        <v>0</v>
      </c>
      <c r="AE101" s="69">
        <f>AE10*Carreiras!AE11+'Cedidos com Ônus'!AE19*Carreiras!AE20+'Cedidos com Ônus'!AE28*Carreiras!AE29+'Cedidos com Ônus'!AE37*Carreiras!AE38+'Cedidos com Ônus'!AE46*Carreiras!AE47+'Cedidos com Ônus'!AE55*Carreiras!AE56+'Cedidos com Ônus'!AE64*Carreiras!AE65+'Cedidos com Ônus'!AE73*Carreiras!AE74+'Cedidos com Ônus'!AE82*Carreiras!AE83+'Cedidos com Ônus'!AE91*Carreiras!AE92</f>
        <v>0</v>
      </c>
      <c r="AF101" s="69">
        <f>AF10*Carreiras!AF11+'Cedidos com Ônus'!AF19*Carreiras!AF20+'Cedidos com Ônus'!AF28*Carreiras!AF29+'Cedidos com Ônus'!AF37*Carreiras!AF38+'Cedidos com Ônus'!AF46*Carreiras!AF47+'Cedidos com Ônus'!AF55*Carreiras!AF56+'Cedidos com Ônus'!AF64*Carreiras!AF65+'Cedidos com Ônus'!AF73*Carreiras!AF74+'Cedidos com Ônus'!AF82*Carreiras!AF83+'Cedidos com Ônus'!AF91*Carreiras!AF92</f>
        <v>0</v>
      </c>
      <c r="AG101" s="69">
        <f>AG10*Carreiras!AG11+'Cedidos com Ônus'!AG19*Carreiras!AG20+'Cedidos com Ônus'!AG28*Carreiras!AG29+'Cedidos com Ônus'!AG37*Carreiras!AG38+'Cedidos com Ônus'!AG46*Carreiras!AG47+'Cedidos com Ônus'!AG55*Carreiras!AG56+'Cedidos com Ônus'!AG64*Carreiras!AG65+'Cedidos com Ônus'!AG73*Carreiras!AG74+'Cedidos com Ônus'!AG82*Carreiras!AG83+'Cedidos com Ônus'!AG91*Carreiras!AG92</f>
        <v>0</v>
      </c>
      <c r="AH101" s="69">
        <f>AH10*Carreiras!AH11+'Cedidos com Ônus'!AH19*Carreiras!AH20+'Cedidos com Ônus'!AH28*Carreiras!AH29+'Cedidos com Ônus'!AH37*Carreiras!AH38+'Cedidos com Ônus'!AH46*Carreiras!AH47+'Cedidos com Ônus'!AH55*Carreiras!AH56+'Cedidos com Ônus'!AH64*Carreiras!AH65+'Cedidos com Ônus'!AH73*Carreiras!AH74+'Cedidos com Ônus'!AH82*Carreiras!AH83+'Cedidos com Ônus'!AH91*Carreiras!AH92</f>
        <v>0</v>
      </c>
      <c r="AI101" s="69">
        <f>AI10*Carreiras!AI11+'Cedidos com Ônus'!AI19*Carreiras!AI20+'Cedidos com Ônus'!AI28*Carreiras!AI29+'Cedidos com Ônus'!AI37*Carreiras!AI38+'Cedidos com Ônus'!AI46*Carreiras!AI47+'Cedidos com Ônus'!AI55*Carreiras!AI56+'Cedidos com Ônus'!AI64*Carreiras!AI65+'Cedidos com Ônus'!AI73*Carreiras!AI74+'Cedidos com Ônus'!AI82*Carreiras!AI83+'Cedidos com Ônus'!AI91*Carreiras!AI92</f>
        <v>0</v>
      </c>
      <c r="AJ101" s="69">
        <f>AJ10*Carreiras!AJ11+'Cedidos com Ônus'!AJ19*Carreiras!AJ20+'Cedidos com Ônus'!AJ28*Carreiras!AJ29+'Cedidos com Ônus'!AJ37*Carreiras!AJ38+'Cedidos com Ônus'!AJ46*Carreiras!AJ47+'Cedidos com Ônus'!AJ55*Carreiras!AJ56+'Cedidos com Ônus'!AJ64*Carreiras!AJ65+'Cedidos com Ônus'!AJ73*Carreiras!AJ74+'Cedidos com Ônus'!AJ82*Carreiras!AJ83+'Cedidos com Ônus'!AJ91*Carreiras!AJ92</f>
        <v>0</v>
      </c>
      <c r="AK101" s="69">
        <f>AK10*Carreiras!AK11+'Cedidos com Ônus'!AK19*Carreiras!AK20+'Cedidos com Ônus'!AK28*Carreiras!AK29+'Cedidos com Ônus'!AK37*Carreiras!AK38+'Cedidos com Ônus'!AK46*Carreiras!AK47+'Cedidos com Ônus'!AK55*Carreiras!AK56+'Cedidos com Ônus'!AK64*Carreiras!AK65+'Cedidos com Ônus'!AK73*Carreiras!AK74+'Cedidos com Ônus'!AK82*Carreiras!AK83+'Cedidos com Ônus'!AK91*Carreiras!AK92</f>
        <v>0</v>
      </c>
      <c r="AL101" s="69">
        <f>AL10*Carreiras!AL11+'Cedidos com Ônus'!AL19*Carreiras!AL20+'Cedidos com Ônus'!AL28*Carreiras!AL29+'Cedidos com Ônus'!AL37*Carreiras!AL38+'Cedidos com Ônus'!AL46*Carreiras!AL47+'Cedidos com Ônus'!AL55*Carreiras!AL56+'Cedidos com Ônus'!AL64*Carreiras!AL65+'Cedidos com Ônus'!AL73*Carreiras!AL74+'Cedidos com Ônus'!AL82*Carreiras!AL83+'Cedidos com Ônus'!AL91*Carreiras!AL92</f>
        <v>0</v>
      </c>
      <c r="AM101" s="69">
        <f>AM10*Carreiras!AM11+'Cedidos com Ônus'!AM19*Carreiras!AM20+'Cedidos com Ônus'!AM28*Carreiras!AM29+'Cedidos com Ônus'!AM37*Carreiras!AM38+'Cedidos com Ônus'!AM46*Carreiras!AM47+'Cedidos com Ônus'!AM55*Carreiras!AM56+'Cedidos com Ônus'!AM64*Carreiras!AM65+'Cedidos com Ônus'!AM73*Carreiras!AM74+'Cedidos com Ônus'!AM82*Carreiras!AM83+'Cedidos com Ônus'!AM91*Carreiras!AM92</f>
        <v>0</v>
      </c>
      <c r="AN101" s="69">
        <f>AN10*Carreiras!AN11+'Cedidos com Ônus'!AN19*Carreiras!AN20+'Cedidos com Ônus'!AN28*Carreiras!AN29+'Cedidos com Ônus'!AN37*Carreiras!AN38+'Cedidos com Ônus'!AN46*Carreiras!AN47+'Cedidos com Ônus'!AN55*Carreiras!AN56+'Cedidos com Ônus'!AN64*Carreiras!AN65+'Cedidos com Ônus'!AN73*Carreiras!AN74+'Cedidos com Ônus'!AN82*Carreiras!AN83+'Cedidos com Ônus'!AN91*Carreiras!AN92</f>
        <v>0</v>
      </c>
      <c r="AO101" s="69">
        <f>AO10*Carreiras!AO11+'Cedidos com Ônus'!AO19*Carreiras!AO20+'Cedidos com Ônus'!AO28*Carreiras!AO29+'Cedidos com Ônus'!AO37*Carreiras!AO38+'Cedidos com Ônus'!AO46*Carreiras!AO47+'Cedidos com Ônus'!AO55*Carreiras!AO56+'Cedidos com Ônus'!AO64*Carreiras!AO65+'Cedidos com Ônus'!AO73*Carreiras!AO74+'Cedidos com Ônus'!AO82*Carreiras!AO83+'Cedidos com Ônus'!AO91*Carreiras!AO92</f>
        <v>0</v>
      </c>
      <c r="AP101" s="69">
        <f>AP10*Carreiras!AP11+'Cedidos com Ônus'!AP19*Carreiras!AP20+'Cedidos com Ônus'!AP28*Carreiras!AP29+'Cedidos com Ônus'!AP37*Carreiras!AP38+'Cedidos com Ônus'!AP46*Carreiras!AP47+'Cedidos com Ônus'!AP55*Carreiras!AP56+'Cedidos com Ônus'!AP64*Carreiras!AP65+'Cedidos com Ônus'!AP73*Carreiras!AP74+'Cedidos com Ônus'!AP82*Carreiras!AP83+'Cedidos com Ônus'!AP91*Carreiras!AP92</f>
        <v>0</v>
      </c>
    </row>
    <row r="102" spans="2:42" x14ac:dyDescent="0.25">
      <c r="B102" s="91" t="str">
        <f>IF(qtd_niveis&gt;5,"VI","")</f>
        <v/>
      </c>
      <c r="C102" s="69">
        <f>C11*Carreiras!C12+'Cedidos com Ônus'!C20*Carreiras!C21+'Cedidos com Ônus'!C29*Carreiras!C30+'Cedidos com Ônus'!C38*Carreiras!C39+'Cedidos com Ônus'!C47*Carreiras!C48+'Cedidos com Ônus'!C56*Carreiras!C57+'Cedidos com Ônus'!C65*Carreiras!C66+'Cedidos com Ônus'!C74*Carreiras!C75+'Cedidos com Ônus'!C83*Carreiras!C84+'Cedidos com Ônus'!C92*Carreiras!C93</f>
        <v>0</v>
      </c>
      <c r="D102" s="69">
        <f>D11*Carreiras!D12+'Cedidos com Ônus'!D20*Carreiras!D21+'Cedidos com Ônus'!D29*Carreiras!D30+'Cedidos com Ônus'!D38*Carreiras!D39+'Cedidos com Ônus'!D47*Carreiras!D48+'Cedidos com Ônus'!D56*Carreiras!D57+'Cedidos com Ônus'!D65*Carreiras!D66+'Cedidos com Ônus'!D74*Carreiras!D75+'Cedidos com Ônus'!D83*Carreiras!D84+'Cedidos com Ônus'!D92*Carreiras!D93</f>
        <v>0</v>
      </c>
      <c r="E102" s="69">
        <f>E11*Carreiras!E12+'Cedidos com Ônus'!E20*Carreiras!E21+'Cedidos com Ônus'!E29*Carreiras!E30+'Cedidos com Ônus'!E38*Carreiras!E39+'Cedidos com Ônus'!E47*Carreiras!E48+'Cedidos com Ônus'!E56*Carreiras!E57+'Cedidos com Ônus'!E65*Carreiras!E66+'Cedidos com Ônus'!E74*Carreiras!E75+'Cedidos com Ônus'!E83*Carreiras!E84+'Cedidos com Ônus'!E92*Carreiras!E93</f>
        <v>0</v>
      </c>
      <c r="F102" s="69">
        <f>F11*Carreiras!F12+'Cedidos com Ônus'!F20*Carreiras!F21+'Cedidos com Ônus'!F29*Carreiras!F30+'Cedidos com Ônus'!F38*Carreiras!F39+'Cedidos com Ônus'!F47*Carreiras!F48+'Cedidos com Ônus'!F56*Carreiras!F57+'Cedidos com Ônus'!F65*Carreiras!F66+'Cedidos com Ônus'!F74*Carreiras!F75+'Cedidos com Ônus'!F83*Carreiras!F84+'Cedidos com Ônus'!F92*Carreiras!F93</f>
        <v>0</v>
      </c>
      <c r="G102" s="69">
        <f>G11*Carreiras!G12+'Cedidos com Ônus'!G20*Carreiras!G21+'Cedidos com Ônus'!G29*Carreiras!G30+'Cedidos com Ônus'!G38*Carreiras!G39+'Cedidos com Ônus'!G47*Carreiras!G48+'Cedidos com Ônus'!G56*Carreiras!G57+'Cedidos com Ônus'!G65*Carreiras!G66+'Cedidos com Ônus'!G74*Carreiras!G75+'Cedidos com Ônus'!G83*Carreiras!G84+'Cedidos com Ônus'!G92*Carreiras!G93</f>
        <v>0</v>
      </c>
      <c r="H102" s="69">
        <f>H11*Carreiras!H12+'Cedidos com Ônus'!H20*Carreiras!H21+'Cedidos com Ônus'!H29*Carreiras!H30+'Cedidos com Ônus'!H38*Carreiras!H39+'Cedidos com Ônus'!H47*Carreiras!H48+'Cedidos com Ônus'!H56*Carreiras!H57+'Cedidos com Ônus'!H65*Carreiras!H66+'Cedidos com Ônus'!H74*Carreiras!H75+'Cedidos com Ônus'!H83*Carreiras!H84+'Cedidos com Ônus'!H92*Carreiras!H93</f>
        <v>0</v>
      </c>
      <c r="I102" s="69">
        <f>I11*Carreiras!I12+'Cedidos com Ônus'!I20*Carreiras!I21+'Cedidos com Ônus'!I29*Carreiras!I30+'Cedidos com Ônus'!I38*Carreiras!I39+'Cedidos com Ônus'!I47*Carreiras!I48+'Cedidos com Ônus'!I56*Carreiras!I57+'Cedidos com Ônus'!I65*Carreiras!I66+'Cedidos com Ônus'!I74*Carreiras!I75+'Cedidos com Ônus'!I83*Carreiras!I84+'Cedidos com Ônus'!I92*Carreiras!I93</f>
        <v>0</v>
      </c>
      <c r="J102" s="69">
        <f>J11*Carreiras!J12+'Cedidos com Ônus'!J20*Carreiras!J21+'Cedidos com Ônus'!J29*Carreiras!J30+'Cedidos com Ônus'!J38*Carreiras!J39+'Cedidos com Ônus'!J47*Carreiras!J48+'Cedidos com Ônus'!J56*Carreiras!J57+'Cedidos com Ônus'!J65*Carreiras!J66+'Cedidos com Ônus'!J74*Carreiras!J75+'Cedidos com Ônus'!J83*Carreiras!J84+'Cedidos com Ônus'!J92*Carreiras!J93</f>
        <v>0</v>
      </c>
      <c r="K102" s="69">
        <f>K11*Carreiras!K12+'Cedidos com Ônus'!K20*Carreiras!K21+'Cedidos com Ônus'!K29*Carreiras!K30+'Cedidos com Ônus'!K38*Carreiras!K39+'Cedidos com Ônus'!K47*Carreiras!K48+'Cedidos com Ônus'!K56*Carreiras!K57+'Cedidos com Ônus'!K65*Carreiras!K66+'Cedidos com Ônus'!K74*Carreiras!K75+'Cedidos com Ônus'!K83*Carreiras!K84+'Cedidos com Ônus'!K92*Carreiras!K93</f>
        <v>0</v>
      </c>
      <c r="L102" s="69">
        <f>L11*Carreiras!L12+'Cedidos com Ônus'!L20*Carreiras!L21+'Cedidos com Ônus'!L29*Carreiras!L30+'Cedidos com Ônus'!L38*Carreiras!L39+'Cedidos com Ônus'!L47*Carreiras!L48+'Cedidos com Ônus'!L56*Carreiras!L57+'Cedidos com Ônus'!L65*Carreiras!L66+'Cedidos com Ônus'!L74*Carreiras!L75+'Cedidos com Ônus'!L83*Carreiras!L84+'Cedidos com Ônus'!L92*Carreiras!L93</f>
        <v>0</v>
      </c>
      <c r="M102" s="69">
        <f>M11*Carreiras!M12+'Cedidos com Ônus'!M20*Carreiras!M21+'Cedidos com Ônus'!M29*Carreiras!M30+'Cedidos com Ônus'!M38*Carreiras!M39+'Cedidos com Ônus'!M47*Carreiras!M48+'Cedidos com Ônus'!M56*Carreiras!M57+'Cedidos com Ônus'!M65*Carreiras!M66+'Cedidos com Ônus'!M74*Carreiras!M75+'Cedidos com Ônus'!M83*Carreiras!M84+'Cedidos com Ônus'!M92*Carreiras!M93</f>
        <v>0</v>
      </c>
      <c r="N102" s="69">
        <f>N11*Carreiras!N12+'Cedidos com Ônus'!N20*Carreiras!N21+'Cedidos com Ônus'!N29*Carreiras!N30+'Cedidos com Ônus'!N38*Carreiras!N39+'Cedidos com Ônus'!N47*Carreiras!N48+'Cedidos com Ônus'!N56*Carreiras!N57+'Cedidos com Ônus'!N65*Carreiras!N66+'Cedidos com Ônus'!N74*Carreiras!N75+'Cedidos com Ônus'!N83*Carreiras!N84+'Cedidos com Ônus'!N92*Carreiras!N93</f>
        <v>0</v>
      </c>
      <c r="O102" s="69">
        <f>O11*Carreiras!O12+'Cedidos com Ônus'!O20*Carreiras!O21+'Cedidos com Ônus'!O29*Carreiras!O30+'Cedidos com Ônus'!O38*Carreiras!O39+'Cedidos com Ônus'!O47*Carreiras!O48+'Cedidos com Ônus'!O56*Carreiras!O57+'Cedidos com Ônus'!O65*Carreiras!O66+'Cedidos com Ônus'!O74*Carreiras!O75+'Cedidos com Ônus'!O83*Carreiras!O84+'Cedidos com Ônus'!O92*Carreiras!O93</f>
        <v>0</v>
      </c>
      <c r="P102" s="69">
        <f>P11*Carreiras!P12+'Cedidos com Ônus'!P20*Carreiras!P21+'Cedidos com Ônus'!P29*Carreiras!P30+'Cedidos com Ônus'!P38*Carreiras!P39+'Cedidos com Ônus'!P47*Carreiras!P48+'Cedidos com Ônus'!P56*Carreiras!P57+'Cedidos com Ônus'!P65*Carreiras!P66+'Cedidos com Ônus'!P74*Carreiras!P75+'Cedidos com Ônus'!P83*Carreiras!P84+'Cedidos com Ônus'!P92*Carreiras!P93</f>
        <v>0</v>
      </c>
      <c r="Q102" s="69">
        <f>Q11*Carreiras!Q12+'Cedidos com Ônus'!Q20*Carreiras!Q21+'Cedidos com Ônus'!Q29*Carreiras!Q30+'Cedidos com Ônus'!Q38*Carreiras!Q39+'Cedidos com Ônus'!Q47*Carreiras!Q48+'Cedidos com Ônus'!Q56*Carreiras!Q57+'Cedidos com Ônus'!Q65*Carreiras!Q66+'Cedidos com Ônus'!Q74*Carreiras!Q75+'Cedidos com Ônus'!Q83*Carreiras!Q84+'Cedidos com Ônus'!Q92*Carreiras!Q93</f>
        <v>0</v>
      </c>
      <c r="R102" s="69">
        <f>R11*Carreiras!R12+'Cedidos com Ônus'!R20*Carreiras!R21+'Cedidos com Ônus'!R29*Carreiras!R30+'Cedidos com Ônus'!R38*Carreiras!R39+'Cedidos com Ônus'!R47*Carreiras!R48+'Cedidos com Ônus'!R56*Carreiras!R57+'Cedidos com Ônus'!R65*Carreiras!R66+'Cedidos com Ônus'!R74*Carreiras!R75+'Cedidos com Ônus'!R83*Carreiras!R84+'Cedidos com Ônus'!R92*Carreiras!R93</f>
        <v>0</v>
      </c>
      <c r="S102" s="69">
        <f>S11*Carreiras!S12+'Cedidos com Ônus'!S20*Carreiras!S21+'Cedidos com Ônus'!S29*Carreiras!S30+'Cedidos com Ônus'!S38*Carreiras!S39+'Cedidos com Ônus'!S47*Carreiras!S48+'Cedidos com Ônus'!S56*Carreiras!S57+'Cedidos com Ônus'!S65*Carreiras!S66+'Cedidos com Ônus'!S74*Carreiras!S75+'Cedidos com Ônus'!S83*Carreiras!S84+'Cedidos com Ônus'!S92*Carreiras!S93</f>
        <v>0</v>
      </c>
      <c r="T102" s="69">
        <f>T11*Carreiras!T12+'Cedidos com Ônus'!T20*Carreiras!T21+'Cedidos com Ônus'!T29*Carreiras!T30+'Cedidos com Ônus'!T38*Carreiras!T39+'Cedidos com Ônus'!T47*Carreiras!T48+'Cedidos com Ônus'!T56*Carreiras!T57+'Cedidos com Ônus'!T65*Carreiras!T66+'Cedidos com Ônus'!T74*Carreiras!T75+'Cedidos com Ônus'!T83*Carreiras!T84+'Cedidos com Ônus'!T92*Carreiras!T93</f>
        <v>0</v>
      </c>
      <c r="U102" s="69">
        <f>U11*Carreiras!U12+'Cedidos com Ônus'!U20*Carreiras!U21+'Cedidos com Ônus'!U29*Carreiras!U30+'Cedidos com Ônus'!U38*Carreiras!U39+'Cedidos com Ônus'!U47*Carreiras!U48+'Cedidos com Ônus'!U56*Carreiras!U57+'Cedidos com Ônus'!U65*Carreiras!U66+'Cedidos com Ônus'!U74*Carreiras!U75+'Cedidos com Ônus'!U83*Carreiras!U84+'Cedidos com Ônus'!U92*Carreiras!U93</f>
        <v>0</v>
      </c>
      <c r="V102" s="69">
        <f>V11*Carreiras!V12+'Cedidos com Ônus'!V20*Carreiras!V21+'Cedidos com Ônus'!V29*Carreiras!V30+'Cedidos com Ônus'!V38*Carreiras!V39+'Cedidos com Ônus'!V47*Carreiras!V48+'Cedidos com Ônus'!V56*Carreiras!V57+'Cedidos com Ônus'!V65*Carreiras!V66+'Cedidos com Ônus'!V74*Carreiras!V75+'Cedidos com Ônus'!V83*Carreiras!V84+'Cedidos com Ônus'!V92*Carreiras!V93</f>
        <v>0</v>
      </c>
      <c r="W102" s="69">
        <f>W11*Carreiras!W12+'Cedidos com Ônus'!W20*Carreiras!W21+'Cedidos com Ônus'!W29*Carreiras!W30+'Cedidos com Ônus'!W38*Carreiras!W39+'Cedidos com Ônus'!W47*Carreiras!W48+'Cedidos com Ônus'!W56*Carreiras!W57+'Cedidos com Ônus'!W65*Carreiras!W66+'Cedidos com Ônus'!W74*Carreiras!W75+'Cedidos com Ônus'!W83*Carreiras!W84+'Cedidos com Ônus'!W92*Carreiras!W93</f>
        <v>0</v>
      </c>
      <c r="X102" s="69">
        <f>X11*Carreiras!X12+'Cedidos com Ônus'!X20*Carreiras!X21+'Cedidos com Ônus'!X29*Carreiras!X30+'Cedidos com Ônus'!X38*Carreiras!X39+'Cedidos com Ônus'!X47*Carreiras!X48+'Cedidos com Ônus'!X56*Carreiras!X57+'Cedidos com Ônus'!X65*Carreiras!X66+'Cedidos com Ônus'!X74*Carreiras!X75+'Cedidos com Ônus'!X83*Carreiras!X84+'Cedidos com Ônus'!X92*Carreiras!X93</f>
        <v>0</v>
      </c>
      <c r="Y102" s="69">
        <f>Y11*Carreiras!Y12+'Cedidos com Ônus'!Y20*Carreiras!Y21+'Cedidos com Ônus'!Y29*Carreiras!Y30+'Cedidos com Ônus'!Y38*Carreiras!Y39+'Cedidos com Ônus'!Y47*Carreiras!Y48+'Cedidos com Ônus'!Y56*Carreiras!Y57+'Cedidos com Ônus'!Y65*Carreiras!Y66+'Cedidos com Ônus'!Y74*Carreiras!Y75+'Cedidos com Ônus'!Y83*Carreiras!Y84+'Cedidos com Ônus'!Y92*Carreiras!Y93</f>
        <v>0</v>
      </c>
      <c r="Z102" s="69">
        <f>Z11*Carreiras!Z12+'Cedidos com Ônus'!Z20*Carreiras!Z21+'Cedidos com Ônus'!Z29*Carreiras!Z30+'Cedidos com Ônus'!Z38*Carreiras!Z39+'Cedidos com Ônus'!Z47*Carreiras!Z48+'Cedidos com Ônus'!Z56*Carreiras!Z57+'Cedidos com Ônus'!Z65*Carreiras!Z66+'Cedidos com Ônus'!Z74*Carreiras!Z75+'Cedidos com Ônus'!Z83*Carreiras!Z84+'Cedidos com Ônus'!Z92*Carreiras!Z93</f>
        <v>0</v>
      </c>
      <c r="AA102" s="69">
        <f>AA11*Carreiras!AA12+'Cedidos com Ônus'!AA20*Carreiras!AA21+'Cedidos com Ônus'!AA29*Carreiras!AA30+'Cedidos com Ônus'!AA38*Carreiras!AA39+'Cedidos com Ônus'!AA47*Carreiras!AA48+'Cedidos com Ônus'!AA56*Carreiras!AA57+'Cedidos com Ônus'!AA65*Carreiras!AA66+'Cedidos com Ônus'!AA74*Carreiras!AA75+'Cedidos com Ônus'!AA83*Carreiras!AA84+'Cedidos com Ônus'!AA92*Carreiras!AA93</f>
        <v>0</v>
      </c>
      <c r="AB102" s="69">
        <f>AB11*Carreiras!AB12+'Cedidos com Ônus'!AB20*Carreiras!AB21+'Cedidos com Ônus'!AB29*Carreiras!AB30+'Cedidos com Ônus'!AB38*Carreiras!AB39+'Cedidos com Ônus'!AB47*Carreiras!AB48+'Cedidos com Ônus'!AB56*Carreiras!AB57+'Cedidos com Ônus'!AB65*Carreiras!AB66+'Cedidos com Ônus'!AB74*Carreiras!AB75+'Cedidos com Ônus'!AB83*Carreiras!AB84+'Cedidos com Ônus'!AB92*Carreiras!AB93</f>
        <v>0</v>
      </c>
      <c r="AC102" s="69">
        <f>AC11*Carreiras!AC12+'Cedidos com Ônus'!AC20*Carreiras!AC21+'Cedidos com Ônus'!AC29*Carreiras!AC30+'Cedidos com Ônus'!AC38*Carreiras!AC39+'Cedidos com Ônus'!AC47*Carreiras!AC48+'Cedidos com Ônus'!AC56*Carreiras!AC57+'Cedidos com Ônus'!AC65*Carreiras!AC66+'Cedidos com Ônus'!AC74*Carreiras!AC75+'Cedidos com Ônus'!AC83*Carreiras!AC84+'Cedidos com Ônus'!AC92*Carreiras!AC93</f>
        <v>0</v>
      </c>
      <c r="AD102" s="69">
        <f>AD11*Carreiras!AD12+'Cedidos com Ônus'!AD20*Carreiras!AD21+'Cedidos com Ônus'!AD29*Carreiras!AD30+'Cedidos com Ônus'!AD38*Carreiras!AD39+'Cedidos com Ônus'!AD47*Carreiras!AD48+'Cedidos com Ônus'!AD56*Carreiras!AD57+'Cedidos com Ônus'!AD65*Carreiras!AD66+'Cedidos com Ônus'!AD74*Carreiras!AD75+'Cedidos com Ônus'!AD83*Carreiras!AD84+'Cedidos com Ônus'!AD92*Carreiras!AD93</f>
        <v>0</v>
      </c>
      <c r="AE102" s="69">
        <f>AE11*Carreiras!AE12+'Cedidos com Ônus'!AE20*Carreiras!AE21+'Cedidos com Ônus'!AE29*Carreiras!AE30+'Cedidos com Ônus'!AE38*Carreiras!AE39+'Cedidos com Ônus'!AE47*Carreiras!AE48+'Cedidos com Ônus'!AE56*Carreiras!AE57+'Cedidos com Ônus'!AE65*Carreiras!AE66+'Cedidos com Ônus'!AE74*Carreiras!AE75+'Cedidos com Ônus'!AE83*Carreiras!AE84+'Cedidos com Ônus'!AE92*Carreiras!AE93</f>
        <v>0</v>
      </c>
      <c r="AF102" s="69">
        <f>AF11*Carreiras!AF12+'Cedidos com Ônus'!AF20*Carreiras!AF21+'Cedidos com Ônus'!AF29*Carreiras!AF30+'Cedidos com Ônus'!AF38*Carreiras!AF39+'Cedidos com Ônus'!AF47*Carreiras!AF48+'Cedidos com Ônus'!AF56*Carreiras!AF57+'Cedidos com Ônus'!AF65*Carreiras!AF66+'Cedidos com Ônus'!AF74*Carreiras!AF75+'Cedidos com Ônus'!AF83*Carreiras!AF84+'Cedidos com Ônus'!AF92*Carreiras!AF93</f>
        <v>0</v>
      </c>
      <c r="AG102" s="69">
        <f>AG11*Carreiras!AG12+'Cedidos com Ônus'!AG20*Carreiras!AG21+'Cedidos com Ônus'!AG29*Carreiras!AG30+'Cedidos com Ônus'!AG38*Carreiras!AG39+'Cedidos com Ônus'!AG47*Carreiras!AG48+'Cedidos com Ônus'!AG56*Carreiras!AG57+'Cedidos com Ônus'!AG65*Carreiras!AG66+'Cedidos com Ônus'!AG74*Carreiras!AG75+'Cedidos com Ônus'!AG83*Carreiras!AG84+'Cedidos com Ônus'!AG92*Carreiras!AG93</f>
        <v>0</v>
      </c>
      <c r="AH102" s="69">
        <f>AH11*Carreiras!AH12+'Cedidos com Ônus'!AH20*Carreiras!AH21+'Cedidos com Ônus'!AH29*Carreiras!AH30+'Cedidos com Ônus'!AH38*Carreiras!AH39+'Cedidos com Ônus'!AH47*Carreiras!AH48+'Cedidos com Ônus'!AH56*Carreiras!AH57+'Cedidos com Ônus'!AH65*Carreiras!AH66+'Cedidos com Ônus'!AH74*Carreiras!AH75+'Cedidos com Ônus'!AH83*Carreiras!AH84+'Cedidos com Ônus'!AH92*Carreiras!AH93</f>
        <v>0</v>
      </c>
      <c r="AI102" s="69">
        <f>AI11*Carreiras!AI12+'Cedidos com Ônus'!AI20*Carreiras!AI21+'Cedidos com Ônus'!AI29*Carreiras!AI30+'Cedidos com Ônus'!AI38*Carreiras!AI39+'Cedidos com Ônus'!AI47*Carreiras!AI48+'Cedidos com Ônus'!AI56*Carreiras!AI57+'Cedidos com Ônus'!AI65*Carreiras!AI66+'Cedidos com Ônus'!AI74*Carreiras!AI75+'Cedidos com Ônus'!AI83*Carreiras!AI84+'Cedidos com Ônus'!AI92*Carreiras!AI93</f>
        <v>0</v>
      </c>
      <c r="AJ102" s="69">
        <f>AJ11*Carreiras!AJ12+'Cedidos com Ônus'!AJ20*Carreiras!AJ21+'Cedidos com Ônus'!AJ29*Carreiras!AJ30+'Cedidos com Ônus'!AJ38*Carreiras!AJ39+'Cedidos com Ônus'!AJ47*Carreiras!AJ48+'Cedidos com Ônus'!AJ56*Carreiras!AJ57+'Cedidos com Ônus'!AJ65*Carreiras!AJ66+'Cedidos com Ônus'!AJ74*Carreiras!AJ75+'Cedidos com Ônus'!AJ83*Carreiras!AJ84+'Cedidos com Ônus'!AJ92*Carreiras!AJ93</f>
        <v>0</v>
      </c>
      <c r="AK102" s="69">
        <f>AK11*Carreiras!AK12+'Cedidos com Ônus'!AK20*Carreiras!AK21+'Cedidos com Ônus'!AK29*Carreiras!AK30+'Cedidos com Ônus'!AK38*Carreiras!AK39+'Cedidos com Ônus'!AK47*Carreiras!AK48+'Cedidos com Ônus'!AK56*Carreiras!AK57+'Cedidos com Ônus'!AK65*Carreiras!AK66+'Cedidos com Ônus'!AK74*Carreiras!AK75+'Cedidos com Ônus'!AK83*Carreiras!AK84+'Cedidos com Ônus'!AK92*Carreiras!AK93</f>
        <v>0</v>
      </c>
      <c r="AL102" s="69">
        <f>AL11*Carreiras!AL12+'Cedidos com Ônus'!AL20*Carreiras!AL21+'Cedidos com Ônus'!AL29*Carreiras!AL30+'Cedidos com Ônus'!AL38*Carreiras!AL39+'Cedidos com Ônus'!AL47*Carreiras!AL48+'Cedidos com Ônus'!AL56*Carreiras!AL57+'Cedidos com Ônus'!AL65*Carreiras!AL66+'Cedidos com Ônus'!AL74*Carreiras!AL75+'Cedidos com Ônus'!AL83*Carreiras!AL84+'Cedidos com Ônus'!AL92*Carreiras!AL93</f>
        <v>0</v>
      </c>
      <c r="AM102" s="69">
        <f>AM11*Carreiras!AM12+'Cedidos com Ônus'!AM20*Carreiras!AM21+'Cedidos com Ônus'!AM29*Carreiras!AM30+'Cedidos com Ônus'!AM38*Carreiras!AM39+'Cedidos com Ônus'!AM47*Carreiras!AM48+'Cedidos com Ônus'!AM56*Carreiras!AM57+'Cedidos com Ônus'!AM65*Carreiras!AM66+'Cedidos com Ônus'!AM74*Carreiras!AM75+'Cedidos com Ônus'!AM83*Carreiras!AM84+'Cedidos com Ônus'!AM92*Carreiras!AM93</f>
        <v>0</v>
      </c>
      <c r="AN102" s="69">
        <f>AN11*Carreiras!AN12+'Cedidos com Ônus'!AN20*Carreiras!AN21+'Cedidos com Ônus'!AN29*Carreiras!AN30+'Cedidos com Ônus'!AN38*Carreiras!AN39+'Cedidos com Ônus'!AN47*Carreiras!AN48+'Cedidos com Ônus'!AN56*Carreiras!AN57+'Cedidos com Ônus'!AN65*Carreiras!AN66+'Cedidos com Ônus'!AN74*Carreiras!AN75+'Cedidos com Ônus'!AN83*Carreiras!AN84+'Cedidos com Ônus'!AN92*Carreiras!AN93</f>
        <v>0</v>
      </c>
      <c r="AO102" s="69">
        <f>AO11*Carreiras!AO12+'Cedidos com Ônus'!AO20*Carreiras!AO21+'Cedidos com Ônus'!AO29*Carreiras!AO30+'Cedidos com Ônus'!AO38*Carreiras!AO39+'Cedidos com Ônus'!AO47*Carreiras!AO48+'Cedidos com Ônus'!AO56*Carreiras!AO57+'Cedidos com Ônus'!AO65*Carreiras!AO66+'Cedidos com Ônus'!AO74*Carreiras!AO75+'Cedidos com Ônus'!AO83*Carreiras!AO84+'Cedidos com Ônus'!AO92*Carreiras!AO93</f>
        <v>0</v>
      </c>
      <c r="AP102" s="69">
        <f>AP11*Carreiras!AP12+'Cedidos com Ônus'!AP20*Carreiras!AP21+'Cedidos com Ônus'!AP29*Carreiras!AP30+'Cedidos com Ônus'!AP38*Carreiras!AP39+'Cedidos com Ônus'!AP47*Carreiras!AP48+'Cedidos com Ônus'!AP56*Carreiras!AP57+'Cedidos com Ônus'!AP65*Carreiras!AP66+'Cedidos com Ônus'!AP74*Carreiras!AP75+'Cedidos com Ônus'!AP83*Carreiras!AP84+'Cedidos com Ônus'!AP92*Carreiras!AP93</f>
        <v>0</v>
      </c>
    </row>
    <row r="103" spans="2:42" x14ac:dyDescent="0.25">
      <c r="B103" s="91" t="str">
        <f>IF(qtd_niveis&gt;6,"VII","")</f>
        <v/>
      </c>
      <c r="C103" s="69">
        <f>C12*Carreiras!C13+'Cedidos com Ônus'!C21*Carreiras!C22+'Cedidos com Ônus'!C30*Carreiras!C31+'Cedidos com Ônus'!C39*Carreiras!C40+'Cedidos com Ônus'!C48*Carreiras!C49+'Cedidos com Ônus'!C57*Carreiras!C58+'Cedidos com Ônus'!C66*Carreiras!C67+'Cedidos com Ônus'!C75*Carreiras!C76+'Cedidos com Ônus'!C84*Carreiras!C85+'Cedidos com Ônus'!C93*Carreiras!C94</f>
        <v>0</v>
      </c>
      <c r="D103" s="69">
        <f>D12*Carreiras!D13+'Cedidos com Ônus'!D21*Carreiras!D22+'Cedidos com Ônus'!D30*Carreiras!D31+'Cedidos com Ônus'!D39*Carreiras!D40+'Cedidos com Ônus'!D48*Carreiras!D49+'Cedidos com Ônus'!D57*Carreiras!D58+'Cedidos com Ônus'!D66*Carreiras!D67+'Cedidos com Ônus'!D75*Carreiras!D76+'Cedidos com Ônus'!D84*Carreiras!D85+'Cedidos com Ônus'!D93*Carreiras!D94</f>
        <v>0</v>
      </c>
      <c r="E103" s="69">
        <f>E12*Carreiras!E13+'Cedidos com Ônus'!E21*Carreiras!E22+'Cedidos com Ônus'!E30*Carreiras!E31+'Cedidos com Ônus'!E39*Carreiras!E40+'Cedidos com Ônus'!E48*Carreiras!E49+'Cedidos com Ônus'!E57*Carreiras!E58+'Cedidos com Ônus'!E66*Carreiras!E67+'Cedidos com Ônus'!E75*Carreiras!E76+'Cedidos com Ônus'!E84*Carreiras!E85+'Cedidos com Ônus'!E93*Carreiras!E94</f>
        <v>0</v>
      </c>
      <c r="F103" s="69">
        <f>F12*Carreiras!F13+'Cedidos com Ônus'!F21*Carreiras!F22+'Cedidos com Ônus'!F30*Carreiras!F31+'Cedidos com Ônus'!F39*Carreiras!F40+'Cedidos com Ônus'!F48*Carreiras!F49+'Cedidos com Ônus'!F57*Carreiras!F58+'Cedidos com Ônus'!F66*Carreiras!F67+'Cedidos com Ônus'!F75*Carreiras!F76+'Cedidos com Ônus'!F84*Carreiras!F85+'Cedidos com Ônus'!F93*Carreiras!F94</f>
        <v>0</v>
      </c>
      <c r="G103" s="69">
        <f>G12*Carreiras!G13+'Cedidos com Ônus'!G21*Carreiras!G22+'Cedidos com Ônus'!G30*Carreiras!G31+'Cedidos com Ônus'!G39*Carreiras!G40+'Cedidos com Ônus'!G48*Carreiras!G49+'Cedidos com Ônus'!G57*Carreiras!G58+'Cedidos com Ônus'!G66*Carreiras!G67+'Cedidos com Ônus'!G75*Carreiras!G76+'Cedidos com Ônus'!G84*Carreiras!G85+'Cedidos com Ônus'!G93*Carreiras!G94</f>
        <v>0</v>
      </c>
      <c r="H103" s="69">
        <f>H12*Carreiras!H13+'Cedidos com Ônus'!H21*Carreiras!H22+'Cedidos com Ônus'!H30*Carreiras!H31+'Cedidos com Ônus'!H39*Carreiras!H40+'Cedidos com Ônus'!H48*Carreiras!H49+'Cedidos com Ônus'!H57*Carreiras!H58+'Cedidos com Ônus'!H66*Carreiras!H67+'Cedidos com Ônus'!H75*Carreiras!H76+'Cedidos com Ônus'!H84*Carreiras!H85+'Cedidos com Ônus'!H93*Carreiras!H94</f>
        <v>0</v>
      </c>
      <c r="I103" s="69">
        <f>I12*Carreiras!I13+'Cedidos com Ônus'!I21*Carreiras!I22+'Cedidos com Ônus'!I30*Carreiras!I31+'Cedidos com Ônus'!I39*Carreiras!I40+'Cedidos com Ônus'!I48*Carreiras!I49+'Cedidos com Ônus'!I57*Carreiras!I58+'Cedidos com Ônus'!I66*Carreiras!I67+'Cedidos com Ônus'!I75*Carreiras!I76+'Cedidos com Ônus'!I84*Carreiras!I85+'Cedidos com Ônus'!I93*Carreiras!I94</f>
        <v>0</v>
      </c>
      <c r="J103" s="69">
        <f>J12*Carreiras!J13+'Cedidos com Ônus'!J21*Carreiras!J22+'Cedidos com Ônus'!J30*Carreiras!J31+'Cedidos com Ônus'!J39*Carreiras!J40+'Cedidos com Ônus'!J48*Carreiras!J49+'Cedidos com Ônus'!J57*Carreiras!J58+'Cedidos com Ônus'!J66*Carreiras!J67+'Cedidos com Ônus'!J75*Carreiras!J76+'Cedidos com Ônus'!J84*Carreiras!J85+'Cedidos com Ônus'!J93*Carreiras!J94</f>
        <v>0</v>
      </c>
      <c r="K103" s="69">
        <f>K12*Carreiras!K13+'Cedidos com Ônus'!K21*Carreiras!K22+'Cedidos com Ônus'!K30*Carreiras!K31+'Cedidos com Ônus'!K39*Carreiras!K40+'Cedidos com Ônus'!K48*Carreiras!K49+'Cedidos com Ônus'!K57*Carreiras!K58+'Cedidos com Ônus'!K66*Carreiras!K67+'Cedidos com Ônus'!K75*Carreiras!K76+'Cedidos com Ônus'!K84*Carreiras!K85+'Cedidos com Ônus'!K93*Carreiras!K94</f>
        <v>0</v>
      </c>
      <c r="L103" s="69">
        <f>L12*Carreiras!L13+'Cedidos com Ônus'!L21*Carreiras!L22+'Cedidos com Ônus'!L30*Carreiras!L31+'Cedidos com Ônus'!L39*Carreiras!L40+'Cedidos com Ônus'!L48*Carreiras!L49+'Cedidos com Ônus'!L57*Carreiras!L58+'Cedidos com Ônus'!L66*Carreiras!L67+'Cedidos com Ônus'!L75*Carreiras!L76+'Cedidos com Ônus'!L84*Carreiras!L85+'Cedidos com Ônus'!L93*Carreiras!L94</f>
        <v>0</v>
      </c>
      <c r="M103" s="69">
        <f>M12*Carreiras!M13+'Cedidos com Ônus'!M21*Carreiras!M22+'Cedidos com Ônus'!M30*Carreiras!M31+'Cedidos com Ônus'!M39*Carreiras!M40+'Cedidos com Ônus'!M48*Carreiras!M49+'Cedidos com Ônus'!M57*Carreiras!M58+'Cedidos com Ônus'!M66*Carreiras!M67+'Cedidos com Ônus'!M75*Carreiras!M76+'Cedidos com Ônus'!M84*Carreiras!M85+'Cedidos com Ônus'!M93*Carreiras!M94</f>
        <v>0</v>
      </c>
      <c r="N103" s="69">
        <f>N12*Carreiras!N13+'Cedidos com Ônus'!N21*Carreiras!N22+'Cedidos com Ônus'!N30*Carreiras!N31+'Cedidos com Ônus'!N39*Carreiras!N40+'Cedidos com Ônus'!N48*Carreiras!N49+'Cedidos com Ônus'!N57*Carreiras!N58+'Cedidos com Ônus'!N66*Carreiras!N67+'Cedidos com Ônus'!N75*Carreiras!N76+'Cedidos com Ônus'!N84*Carreiras!N85+'Cedidos com Ônus'!N93*Carreiras!N94</f>
        <v>0</v>
      </c>
      <c r="O103" s="69">
        <f>O12*Carreiras!O13+'Cedidos com Ônus'!O21*Carreiras!O22+'Cedidos com Ônus'!O30*Carreiras!O31+'Cedidos com Ônus'!O39*Carreiras!O40+'Cedidos com Ônus'!O48*Carreiras!O49+'Cedidos com Ônus'!O57*Carreiras!O58+'Cedidos com Ônus'!O66*Carreiras!O67+'Cedidos com Ônus'!O75*Carreiras!O76+'Cedidos com Ônus'!O84*Carreiras!O85+'Cedidos com Ônus'!O93*Carreiras!O94</f>
        <v>0</v>
      </c>
      <c r="P103" s="69">
        <f>P12*Carreiras!P13+'Cedidos com Ônus'!P21*Carreiras!P22+'Cedidos com Ônus'!P30*Carreiras!P31+'Cedidos com Ônus'!P39*Carreiras!P40+'Cedidos com Ônus'!P48*Carreiras!P49+'Cedidos com Ônus'!P57*Carreiras!P58+'Cedidos com Ônus'!P66*Carreiras!P67+'Cedidos com Ônus'!P75*Carreiras!P76+'Cedidos com Ônus'!P84*Carreiras!P85+'Cedidos com Ônus'!P93*Carreiras!P94</f>
        <v>0</v>
      </c>
      <c r="Q103" s="69">
        <f>Q12*Carreiras!Q13+'Cedidos com Ônus'!Q21*Carreiras!Q22+'Cedidos com Ônus'!Q30*Carreiras!Q31+'Cedidos com Ônus'!Q39*Carreiras!Q40+'Cedidos com Ônus'!Q48*Carreiras!Q49+'Cedidos com Ônus'!Q57*Carreiras!Q58+'Cedidos com Ônus'!Q66*Carreiras!Q67+'Cedidos com Ônus'!Q75*Carreiras!Q76+'Cedidos com Ônus'!Q84*Carreiras!Q85+'Cedidos com Ônus'!Q93*Carreiras!Q94</f>
        <v>0</v>
      </c>
      <c r="R103" s="69">
        <f>R12*Carreiras!R13+'Cedidos com Ônus'!R21*Carreiras!R22+'Cedidos com Ônus'!R30*Carreiras!R31+'Cedidos com Ônus'!R39*Carreiras!R40+'Cedidos com Ônus'!R48*Carreiras!R49+'Cedidos com Ônus'!R57*Carreiras!R58+'Cedidos com Ônus'!R66*Carreiras!R67+'Cedidos com Ônus'!R75*Carreiras!R76+'Cedidos com Ônus'!R84*Carreiras!R85+'Cedidos com Ônus'!R93*Carreiras!R94</f>
        <v>0</v>
      </c>
      <c r="S103" s="69">
        <f>S12*Carreiras!S13+'Cedidos com Ônus'!S21*Carreiras!S22+'Cedidos com Ônus'!S30*Carreiras!S31+'Cedidos com Ônus'!S39*Carreiras!S40+'Cedidos com Ônus'!S48*Carreiras!S49+'Cedidos com Ônus'!S57*Carreiras!S58+'Cedidos com Ônus'!S66*Carreiras!S67+'Cedidos com Ônus'!S75*Carreiras!S76+'Cedidos com Ônus'!S84*Carreiras!S85+'Cedidos com Ônus'!S93*Carreiras!S94</f>
        <v>0</v>
      </c>
      <c r="T103" s="69">
        <f>T12*Carreiras!T13+'Cedidos com Ônus'!T21*Carreiras!T22+'Cedidos com Ônus'!T30*Carreiras!T31+'Cedidos com Ônus'!T39*Carreiras!T40+'Cedidos com Ônus'!T48*Carreiras!T49+'Cedidos com Ônus'!T57*Carreiras!T58+'Cedidos com Ônus'!T66*Carreiras!T67+'Cedidos com Ônus'!T75*Carreiras!T76+'Cedidos com Ônus'!T84*Carreiras!T85+'Cedidos com Ônus'!T93*Carreiras!T94</f>
        <v>0</v>
      </c>
      <c r="U103" s="69">
        <f>U12*Carreiras!U13+'Cedidos com Ônus'!U21*Carreiras!U22+'Cedidos com Ônus'!U30*Carreiras!U31+'Cedidos com Ônus'!U39*Carreiras!U40+'Cedidos com Ônus'!U48*Carreiras!U49+'Cedidos com Ônus'!U57*Carreiras!U58+'Cedidos com Ônus'!U66*Carreiras!U67+'Cedidos com Ônus'!U75*Carreiras!U76+'Cedidos com Ônus'!U84*Carreiras!U85+'Cedidos com Ônus'!U93*Carreiras!U94</f>
        <v>0</v>
      </c>
      <c r="V103" s="69">
        <f>V12*Carreiras!V13+'Cedidos com Ônus'!V21*Carreiras!V22+'Cedidos com Ônus'!V30*Carreiras!V31+'Cedidos com Ônus'!V39*Carreiras!V40+'Cedidos com Ônus'!V48*Carreiras!V49+'Cedidos com Ônus'!V57*Carreiras!V58+'Cedidos com Ônus'!V66*Carreiras!V67+'Cedidos com Ônus'!V75*Carreiras!V76+'Cedidos com Ônus'!V84*Carreiras!V85+'Cedidos com Ônus'!V93*Carreiras!V94</f>
        <v>0</v>
      </c>
      <c r="W103" s="69">
        <f>W12*Carreiras!W13+'Cedidos com Ônus'!W21*Carreiras!W22+'Cedidos com Ônus'!W30*Carreiras!W31+'Cedidos com Ônus'!W39*Carreiras!W40+'Cedidos com Ônus'!W48*Carreiras!W49+'Cedidos com Ônus'!W57*Carreiras!W58+'Cedidos com Ônus'!W66*Carreiras!W67+'Cedidos com Ônus'!W75*Carreiras!W76+'Cedidos com Ônus'!W84*Carreiras!W85+'Cedidos com Ônus'!W93*Carreiras!W94</f>
        <v>0</v>
      </c>
      <c r="X103" s="69">
        <f>X12*Carreiras!X13+'Cedidos com Ônus'!X21*Carreiras!X22+'Cedidos com Ônus'!X30*Carreiras!X31+'Cedidos com Ônus'!X39*Carreiras!X40+'Cedidos com Ônus'!X48*Carreiras!X49+'Cedidos com Ônus'!X57*Carreiras!X58+'Cedidos com Ônus'!X66*Carreiras!X67+'Cedidos com Ônus'!X75*Carreiras!X76+'Cedidos com Ônus'!X84*Carreiras!X85+'Cedidos com Ônus'!X93*Carreiras!X94</f>
        <v>0</v>
      </c>
      <c r="Y103" s="69">
        <f>Y12*Carreiras!Y13+'Cedidos com Ônus'!Y21*Carreiras!Y22+'Cedidos com Ônus'!Y30*Carreiras!Y31+'Cedidos com Ônus'!Y39*Carreiras!Y40+'Cedidos com Ônus'!Y48*Carreiras!Y49+'Cedidos com Ônus'!Y57*Carreiras!Y58+'Cedidos com Ônus'!Y66*Carreiras!Y67+'Cedidos com Ônus'!Y75*Carreiras!Y76+'Cedidos com Ônus'!Y84*Carreiras!Y85+'Cedidos com Ônus'!Y93*Carreiras!Y94</f>
        <v>0</v>
      </c>
      <c r="Z103" s="69">
        <f>Z12*Carreiras!Z13+'Cedidos com Ônus'!Z21*Carreiras!Z22+'Cedidos com Ônus'!Z30*Carreiras!Z31+'Cedidos com Ônus'!Z39*Carreiras!Z40+'Cedidos com Ônus'!Z48*Carreiras!Z49+'Cedidos com Ônus'!Z57*Carreiras!Z58+'Cedidos com Ônus'!Z66*Carreiras!Z67+'Cedidos com Ônus'!Z75*Carreiras!Z76+'Cedidos com Ônus'!Z84*Carreiras!Z85+'Cedidos com Ônus'!Z93*Carreiras!Z94</f>
        <v>0</v>
      </c>
      <c r="AA103" s="69">
        <f>AA12*Carreiras!AA13+'Cedidos com Ônus'!AA21*Carreiras!AA22+'Cedidos com Ônus'!AA30*Carreiras!AA31+'Cedidos com Ônus'!AA39*Carreiras!AA40+'Cedidos com Ônus'!AA48*Carreiras!AA49+'Cedidos com Ônus'!AA57*Carreiras!AA58+'Cedidos com Ônus'!AA66*Carreiras!AA67+'Cedidos com Ônus'!AA75*Carreiras!AA76+'Cedidos com Ônus'!AA84*Carreiras!AA85+'Cedidos com Ônus'!AA93*Carreiras!AA94</f>
        <v>0</v>
      </c>
      <c r="AB103" s="69">
        <f>AB12*Carreiras!AB13+'Cedidos com Ônus'!AB21*Carreiras!AB22+'Cedidos com Ônus'!AB30*Carreiras!AB31+'Cedidos com Ônus'!AB39*Carreiras!AB40+'Cedidos com Ônus'!AB48*Carreiras!AB49+'Cedidos com Ônus'!AB57*Carreiras!AB58+'Cedidos com Ônus'!AB66*Carreiras!AB67+'Cedidos com Ônus'!AB75*Carreiras!AB76+'Cedidos com Ônus'!AB84*Carreiras!AB85+'Cedidos com Ônus'!AB93*Carreiras!AB94</f>
        <v>0</v>
      </c>
      <c r="AC103" s="69">
        <f>AC12*Carreiras!AC13+'Cedidos com Ônus'!AC21*Carreiras!AC22+'Cedidos com Ônus'!AC30*Carreiras!AC31+'Cedidos com Ônus'!AC39*Carreiras!AC40+'Cedidos com Ônus'!AC48*Carreiras!AC49+'Cedidos com Ônus'!AC57*Carreiras!AC58+'Cedidos com Ônus'!AC66*Carreiras!AC67+'Cedidos com Ônus'!AC75*Carreiras!AC76+'Cedidos com Ônus'!AC84*Carreiras!AC85+'Cedidos com Ônus'!AC93*Carreiras!AC94</f>
        <v>0</v>
      </c>
      <c r="AD103" s="69">
        <f>AD12*Carreiras!AD13+'Cedidos com Ônus'!AD21*Carreiras!AD22+'Cedidos com Ônus'!AD30*Carreiras!AD31+'Cedidos com Ônus'!AD39*Carreiras!AD40+'Cedidos com Ônus'!AD48*Carreiras!AD49+'Cedidos com Ônus'!AD57*Carreiras!AD58+'Cedidos com Ônus'!AD66*Carreiras!AD67+'Cedidos com Ônus'!AD75*Carreiras!AD76+'Cedidos com Ônus'!AD84*Carreiras!AD85+'Cedidos com Ônus'!AD93*Carreiras!AD94</f>
        <v>0</v>
      </c>
      <c r="AE103" s="69">
        <f>AE12*Carreiras!AE13+'Cedidos com Ônus'!AE21*Carreiras!AE22+'Cedidos com Ônus'!AE30*Carreiras!AE31+'Cedidos com Ônus'!AE39*Carreiras!AE40+'Cedidos com Ônus'!AE48*Carreiras!AE49+'Cedidos com Ônus'!AE57*Carreiras!AE58+'Cedidos com Ônus'!AE66*Carreiras!AE67+'Cedidos com Ônus'!AE75*Carreiras!AE76+'Cedidos com Ônus'!AE84*Carreiras!AE85+'Cedidos com Ônus'!AE93*Carreiras!AE94</f>
        <v>0</v>
      </c>
      <c r="AF103" s="69">
        <f>AF12*Carreiras!AF13+'Cedidos com Ônus'!AF21*Carreiras!AF22+'Cedidos com Ônus'!AF30*Carreiras!AF31+'Cedidos com Ônus'!AF39*Carreiras!AF40+'Cedidos com Ônus'!AF48*Carreiras!AF49+'Cedidos com Ônus'!AF57*Carreiras!AF58+'Cedidos com Ônus'!AF66*Carreiras!AF67+'Cedidos com Ônus'!AF75*Carreiras!AF76+'Cedidos com Ônus'!AF84*Carreiras!AF85+'Cedidos com Ônus'!AF93*Carreiras!AF94</f>
        <v>0</v>
      </c>
      <c r="AG103" s="69">
        <f>AG12*Carreiras!AG13+'Cedidos com Ônus'!AG21*Carreiras!AG22+'Cedidos com Ônus'!AG30*Carreiras!AG31+'Cedidos com Ônus'!AG39*Carreiras!AG40+'Cedidos com Ônus'!AG48*Carreiras!AG49+'Cedidos com Ônus'!AG57*Carreiras!AG58+'Cedidos com Ônus'!AG66*Carreiras!AG67+'Cedidos com Ônus'!AG75*Carreiras!AG76+'Cedidos com Ônus'!AG84*Carreiras!AG85+'Cedidos com Ônus'!AG93*Carreiras!AG94</f>
        <v>0</v>
      </c>
      <c r="AH103" s="69">
        <f>AH12*Carreiras!AH13+'Cedidos com Ônus'!AH21*Carreiras!AH22+'Cedidos com Ônus'!AH30*Carreiras!AH31+'Cedidos com Ônus'!AH39*Carreiras!AH40+'Cedidos com Ônus'!AH48*Carreiras!AH49+'Cedidos com Ônus'!AH57*Carreiras!AH58+'Cedidos com Ônus'!AH66*Carreiras!AH67+'Cedidos com Ônus'!AH75*Carreiras!AH76+'Cedidos com Ônus'!AH84*Carreiras!AH85+'Cedidos com Ônus'!AH93*Carreiras!AH94</f>
        <v>0</v>
      </c>
      <c r="AI103" s="69">
        <f>AI12*Carreiras!AI13+'Cedidos com Ônus'!AI21*Carreiras!AI22+'Cedidos com Ônus'!AI30*Carreiras!AI31+'Cedidos com Ônus'!AI39*Carreiras!AI40+'Cedidos com Ônus'!AI48*Carreiras!AI49+'Cedidos com Ônus'!AI57*Carreiras!AI58+'Cedidos com Ônus'!AI66*Carreiras!AI67+'Cedidos com Ônus'!AI75*Carreiras!AI76+'Cedidos com Ônus'!AI84*Carreiras!AI85+'Cedidos com Ônus'!AI93*Carreiras!AI94</f>
        <v>0</v>
      </c>
      <c r="AJ103" s="69">
        <f>AJ12*Carreiras!AJ13+'Cedidos com Ônus'!AJ21*Carreiras!AJ22+'Cedidos com Ônus'!AJ30*Carreiras!AJ31+'Cedidos com Ônus'!AJ39*Carreiras!AJ40+'Cedidos com Ônus'!AJ48*Carreiras!AJ49+'Cedidos com Ônus'!AJ57*Carreiras!AJ58+'Cedidos com Ônus'!AJ66*Carreiras!AJ67+'Cedidos com Ônus'!AJ75*Carreiras!AJ76+'Cedidos com Ônus'!AJ84*Carreiras!AJ85+'Cedidos com Ônus'!AJ93*Carreiras!AJ94</f>
        <v>0</v>
      </c>
      <c r="AK103" s="69">
        <f>AK12*Carreiras!AK13+'Cedidos com Ônus'!AK21*Carreiras!AK22+'Cedidos com Ônus'!AK30*Carreiras!AK31+'Cedidos com Ônus'!AK39*Carreiras!AK40+'Cedidos com Ônus'!AK48*Carreiras!AK49+'Cedidos com Ônus'!AK57*Carreiras!AK58+'Cedidos com Ônus'!AK66*Carreiras!AK67+'Cedidos com Ônus'!AK75*Carreiras!AK76+'Cedidos com Ônus'!AK84*Carreiras!AK85+'Cedidos com Ônus'!AK93*Carreiras!AK94</f>
        <v>0</v>
      </c>
      <c r="AL103" s="69">
        <f>AL12*Carreiras!AL13+'Cedidos com Ônus'!AL21*Carreiras!AL22+'Cedidos com Ônus'!AL30*Carreiras!AL31+'Cedidos com Ônus'!AL39*Carreiras!AL40+'Cedidos com Ônus'!AL48*Carreiras!AL49+'Cedidos com Ônus'!AL57*Carreiras!AL58+'Cedidos com Ônus'!AL66*Carreiras!AL67+'Cedidos com Ônus'!AL75*Carreiras!AL76+'Cedidos com Ônus'!AL84*Carreiras!AL85+'Cedidos com Ônus'!AL93*Carreiras!AL94</f>
        <v>0</v>
      </c>
      <c r="AM103" s="69">
        <f>AM12*Carreiras!AM13+'Cedidos com Ônus'!AM21*Carreiras!AM22+'Cedidos com Ônus'!AM30*Carreiras!AM31+'Cedidos com Ônus'!AM39*Carreiras!AM40+'Cedidos com Ônus'!AM48*Carreiras!AM49+'Cedidos com Ônus'!AM57*Carreiras!AM58+'Cedidos com Ônus'!AM66*Carreiras!AM67+'Cedidos com Ônus'!AM75*Carreiras!AM76+'Cedidos com Ônus'!AM84*Carreiras!AM85+'Cedidos com Ônus'!AM93*Carreiras!AM94</f>
        <v>0</v>
      </c>
      <c r="AN103" s="69">
        <f>AN12*Carreiras!AN13+'Cedidos com Ônus'!AN21*Carreiras!AN22+'Cedidos com Ônus'!AN30*Carreiras!AN31+'Cedidos com Ônus'!AN39*Carreiras!AN40+'Cedidos com Ônus'!AN48*Carreiras!AN49+'Cedidos com Ônus'!AN57*Carreiras!AN58+'Cedidos com Ônus'!AN66*Carreiras!AN67+'Cedidos com Ônus'!AN75*Carreiras!AN76+'Cedidos com Ônus'!AN84*Carreiras!AN85+'Cedidos com Ônus'!AN93*Carreiras!AN94</f>
        <v>0</v>
      </c>
      <c r="AO103" s="69">
        <f>AO12*Carreiras!AO13+'Cedidos com Ônus'!AO21*Carreiras!AO22+'Cedidos com Ônus'!AO30*Carreiras!AO31+'Cedidos com Ônus'!AO39*Carreiras!AO40+'Cedidos com Ônus'!AO48*Carreiras!AO49+'Cedidos com Ônus'!AO57*Carreiras!AO58+'Cedidos com Ônus'!AO66*Carreiras!AO67+'Cedidos com Ônus'!AO75*Carreiras!AO76+'Cedidos com Ônus'!AO84*Carreiras!AO85+'Cedidos com Ônus'!AO93*Carreiras!AO94</f>
        <v>0</v>
      </c>
      <c r="AP103" s="69">
        <f>AP12*Carreiras!AP13+'Cedidos com Ônus'!AP21*Carreiras!AP22+'Cedidos com Ônus'!AP30*Carreiras!AP31+'Cedidos com Ônus'!AP39*Carreiras!AP40+'Cedidos com Ônus'!AP48*Carreiras!AP49+'Cedidos com Ônus'!AP57*Carreiras!AP58+'Cedidos com Ônus'!AP66*Carreiras!AP67+'Cedidos com Ônus'!AP75*Carreiras!AP76+'Cedidos com Ônus'!AP84*Carreiras!AP85+'Cedidos com Ônus'!AP93*Carreiras!AP94</f>
        <v>0</v>
      </c>
    </row>
    <row r="104" spans="2:42" x14ac:dyDescent="0.25">
      <c r="B104" s="91" t="str">
        <f>IF(qtd_niveis&gt;7,"VIII","")</f>
        <v/>
      </c>
      <c r="C104" s="69">
        <f>C13*Carreiras!C14+'Cedidos com Ônus'!C22*Carreiras!C23+'Cedidos com Ônus'!C31*Carreiras!C32+'Cedidos com Ônus'!C40*Carreiras!C41+'Cedidos com Ônus'!C49*Carreiras!C50+'Cedidos com Ônus'!C58*Carreiras!C59+'Cedidos com Ônus'!C67*Carreiras!C68+'Cedidos com Ônus'!C76*Carreiras!C77+'Cedidos com Ônus'!C85*Carreiras!C86+'Cedidos com Ônus'!C94*Carreiras!C95</f>
        <v>0</v>
      </c>
      <c r="D104" s="69">
        <f>D13*Carreiras!D14+'Cedidos com Ônus'!D22*Carreiras!D23+'Cedidos com Ônus'!D31*Carreiras!D32+'Cedidos com Ônus'!D40*Carreiras!D41+'Cedidos com Ônus'!D49*Carreiras!D50+'Cedidos com Ônus'!D58*Carreiras!D59+'Cedidos com Ônus'!D67*Carreiras!D68+'Cedidos com Ônus'!D76*Carreiras!D77+'Cedidos com Ônus'!D85*Carreiras!D86+'Cedidos com Ônus'!D94*Carreiras!D95</f>
        <v>0</v>
      </c>
      <c r="E104" s="69">
        <f>E13*Carreiras!E14+'Cedidos com Ônus'!E22*Carreiras!E23+'Cedidos com Ônus'!E31*Carreiras!E32+'Cedidos com Ônus'!E40*Carreiras!E41+'Cedidos com Ônus'!E49*Carreiras!E50+'Cedidos com Ônus'!E58*Carreiras!E59+'Cedidos com Ônus'!E67*Carreiras!E68+'Cedidos com Ônus'!E76*Carreiras!E77+'Cedidos com Ônus'!E85*Carreiras!E86+'Cedidos com Ônus'!E94*Carreiras!E95</f>
        <v>0</v>
      </c>
      <c r="F104" s="69">
        <f>F13*Carreiras!F14+'Cedidos com Ônus'!F22*Carreiras!F23+'Cedidos com Ônus'!F31*Carreiras!F32+'Cedidos com Ônus'!F40*Carreiras!F41+'Cedidos com Ônus'!F49*Carreiras!F50+'Cedidos com Ônus'!F58*Carreiras!F59+'Cedidos com Ônus'!F67*Carreiras!F68+'Cedidos com Ônus'!F76*Carreiras!F77+'Cedidos com Ônus'!F85*Carreiras!F86+'Cedidos com Ônus'!F94*Carreiras!F95</f>
        <v>0</v>
      </c>
      <c r="G104" s="69">
        <f>G13*Carreiras!G14+'Cedidos com Ônus'!G22*Carreiras!G23+'Cedidos com Ônus'!G31*Carreiras!G32+'Cedidos com Ônus'!G40*Carreiras!G41+'Cedidos com Ônus'!G49*Carreiras!G50+'Cedidos com Ônus'!G58*Carreiras!G59+'Cedidos com Ônus'!G67*Carreiras!G68+'Cedidos com Ônus'!G76*Carreiras!G77+'Cedidos com Ônus'!G85*Carreiras!G86+'Cedidos com Ônus'!G94*Carreiras!G95</f>
        <v>0</v>
      </c>
      <c r="H104" s="69">
        <f>H13*Carreiras!H14+'Cedidos com Ônus'!H22*Carreiras!H23+'Cedidos com Ônus'!H31*Carreiras!H32+'Cedidos com Ônus'!H40*Carreiras!H41+'Cedidos com Ônus'!H49*Carreiras!H50+'Cedidos com Ônus'!H58*Carreiras!H59+'Cedidos com Ônus'!H67*Carreiras!H68+'Cedidos com Ônus'!H76*Carreiras!H77+'Cedidos com Ônus'!H85*Carreiras!H86+'Cedidos com Ônus'!H94*Carreiras!H95</f>
        <v>0</v>
      </c>
      <c r="I104" s="69">
        <f>I13*Carreiras!I14+'Cedidos com Ônus'!I22*Carreiras!I23+'Cedidos com Ônus'!I31*Carreiras!I32+'Cedidos com Ônus'!I40*Carreiras!I41+'Cedidos com Ônus'!I49*Carreiras!I50+'Cedidos com Ônus'!I58*Carreiras!I59+'Cedidos com Ônus'!I67*Carreiras!I68+'Cedidos com Ônus'!I76*Carreiras!I77+'Cedidos com Ônus'!I85*Carreiras!I86+'Cedidos com Ônus'!I94*Carreiras!I95</f>
        <v>0</v>
      </c>
      <c r="J104" s="69">
        <f>J13*Carreiras!J14+'Cedidos com Ônus'!J22*Carreiras!J23+'Cedidos com Ônus'!J31*Carreiras!J32+'Cedidos com Ônus'!J40*Carreiras!J41+'Cedidos com Ônus'!J49*Carreiras!J50+'Cedidos com Ônus'!J58*Carreiras!J59+'Cedidos com Ônus'!J67*Carreiras!J68+'Cedidos com Ônus'!J76*Carreiras!J77+'Cedidos com Ônus'!J85*Carreiras!J86+'Cedidos com Ônus'!J94*Carreiras!J95</f>
        <v>0</v>
      </c>
      <c r="K104" s="69">
        <f>K13*Carreiras!K14+'Cedidos com Ônus'!K22*Carreiras!K23+'Cedidos com Ônus'!K31*Carreiras!K32+'Cedidos com Ônus'!K40*Carreiras!K41+'Cedidos com Ônus'!K49*Carreiras!K50+'Cedidos com Ônus'!K58*Carreiras!K59+'Cedidos com Ônus'!K67*Carreiras!K68+'Cedidos com Ônus'!K76*Carreiras!K77+'Cedidos com Ônus'!K85*Carreiras!K86+'Cedidos com Ônus'!K94*Carreiras!K95</f>
        <v>0</v>
      </c>
      <c r="L104" s="69">
        <f>L13*Carreiras!L14+'Cedidos com Ônus'!L22*Carreiras!L23+'Cedidos com Ônus'!L31*Carreiras!L32+'Cedidos com Ônus'!L40*Carreiras!L41+'Cedidos com Ônus'!L49*Carreiras!L50+'Cedidos com Ônus'!L58*Carreiras!L59+'Cedidos com Ônus'!L67*Carreiras!L68+'Cedidos com Ônus'!L76*Carreiras!L77+'Cedidos com Ônus'!L85*Carreiras!L86+'Cedidos com Ônus'!L94*Carreiras!L95</f>
        <v>0</v>
      </c>
      <c r="M104" s="69">
        <f>M13*Carreiras!M14+'Cedidos com Ônus'!M22*Carreiras!M23+'Cedidos com Ônus'!M31*Carreiras!M32+'Cedidos com Ônus'!M40*Carreiras!M41+'Cedidos com Ônus'!M49*Carreiras!M50+'Cedidos com Ônus'!M58*Carreiras!M59+'Cedidos com Ônus'!M67*Carreiras!M68+'Cedidos com Ônus'!M76*Carreiras!M77+'Cedidos com Ônus'!M85*Carreiras!M86+'Cedidos com Ônus'!M94*Carreiras!M95</f>
        <v>0</v>
      </c>
      <c r="N104" s="69">
        <f>N13*Carreiras!N14+'Cedidos com Ônus'!N22*Carreiras!N23+'Cedidos com Ônus'!N31*Carreiras!N32+'Cedidos com Ônus'!N40*Carreiras!N41+'Cedidos com Ônus'!N49*Carreiras!N50+'Cedidos com Ônus'!N58*Carreiras!N59+'Cedidos com Ônus'!N67*Carreiras!N68+'Cedidos com Ônus'!N76*Carreiras!N77+'Cedidos com Ônus'!N85*Carreiras!N86+'Cedidos com Ônus'!N94*Carreiras!N95</f>
        <v>0</v>
      </c>
      <c r="O104" s="69">
        <f>O13*Carreiras!O14+'Cedidos com Ônus'!O22*Carreiras!O23+'Cedidos com Ônus'!O31*Carreiras!O32+'Cedidos com Ônus'!O40*Carreiras!O41+'Cedidos com Ônus'!O49*Carreiras!O50+'Cedidos com Ônus'!O58*Carreiras!O59+'Cedidos com Ônus'!O67*Carreiras!O68+'Cedidos com Ônus'!O76*Carreiras!O77+'Cedidos com Ônus'!O85*Carreiras!O86+'Cedidos com Ônus'!O94*Carreiras!O95</f>
        <v>0</v>
      </c>
      <c r="P104" s="69">
        <f>P13*Carreiras!P14+'Cedidos com Ônus'!P22*Carreiras!P23+'Cedidos com Ônus'!P31*Carreiras!P32+'Cedidos com Ônus'!P40*Carreiras!P41+'Cedidos com Ônus'!P49*Carreiras!P50+'Cedidos com Ônus'!P58*Carreiras!P59+'Cedidos com Ônus'!P67*Carreiras!P68+'Cedidos com Ônus'!P76*Carreiras!P77+'Cedidos com Ônus'!P85*Carreiras!P86+'Cedidos com Ônus'!P94*Carreiras!P95</f>
        <v>0</v>
      </c>
      <c r="Q104" s="69">
        <f>Q13*Carreiras!Q14+'Cedidos com Ônus'!Q22*Carreiras!Q23+'Cedidos com Ônus'!Q31*Carreiras!Q32+'Cedidos com Ônus'!Q40*Carreiras!Q41+'Cedidos com Ônus'!Q49*Carreiras!Q50+'Cedidos com Ônus'!Q58*Carreiras!Q59+'Cedidos com Ônus'!Q67*Carreiras!Q68+'Cedidos com Ônus'!Q76*Carreiras!Q77+'Cedidos com Ônus'!Q85*Carreiras!Q86+'Cedidos com Ônus'!Q94*Carreiras!Q95</f>
        <v>0</v>
      </c>
      <c r="R104" s="69">
        <f>R13*Carreiras!R14+'Cedidos com Ônus'!R22*Carreiras!R23+'Cedidos com Ônus'!R31*Carreiras!R32+'Cedidos com Ônus'!R40*Carreiras!R41+'Cedidos com Ônus'!R49*Carreiras!R50+'Cedidos com Ônus'!R58*Carreiras!R59+'Cedidos com Ônus'!R67*Carreiras!R68+'Cedidos com Ônus'!R76*Carreiras!R77+'Cedidos com Ônus'!R85*Carreiras!R86+'Cedidos com Ônus'!R94*Carreiras!R95</f>
        <v>0</v>
      </c>
      <c r="S104" s="69">
        <f>S13*Carreiras!S14+'Cedidos com Ônus'!S22*Carreiras!S23+'Cedidos com Ônus'!S31*Carreiras!S32+'Cedidos com Ônus'!S40*Carreiras!S41+'Cedidos com Ônus'!S49*Carreiras!S50+'Cedidos com Ônus'!S58*Carreiras!S59+'Cedidos com Ônus'!S67*Carreiras!S68+'Cedidos com Ônus'!S76*Carreiras!S77+'Cedidos com Ônus'!S85*Carreiras!S86+'Cedidos com Ônus'!S94*Carreiras!S95</f>
        <v>0</v>
      </c>
      <c r="T104" s="69">
        <f>T13*Carreiras!T14+'Cedidos com Ônus'!T22*Carreiras!T23+'Cedidos com Ônus'!T31*Carreiras!T32+'Cedidos com Ônus'!T40*Carreiras!T41+'Cedidos com Ônus'!T49*Carreiras!T50+'Cedidos com Ônus'!T58*Carreiras!T59+'Cedidos com Ônus'!T67*Carreiras!T68+'Cedidos com Ônus'!T76*Carreiras!T77+'Cedidos com Ônus'!T85*Carreiras!T86+'Cedidos com Ônus'!T94*Carreiras!T95</f>
        <v>0</v>
      </c>
      <c r="U104" s="69">
        <f>U13*Carreiras!U14+'Cedidos com Ônus'!U22*Carreiras!U23+'Cedidos com Ônus'!U31*Carreiras!U32+'Cedidos com Ônus'!U40*Carreiras!U41+'Cedidos com Ônus'!U49*Carreiras!U50+'Cedidos com Ônus'!U58*Carreiras!U59+'Cedidos com Ônus'!U67*Carreiras!U68+'Cedidos com Ônus'!U76*Carreiras!U77+'Cedidos com Ônus'!U85*Carreiras!U86+'Cedidos com Ônus'!U94*Carreiras!U95</f>
        <v>0</v>
      </c>
      <c r="V104" s="69">
        <f>V13*Carreiras!V14+'Cedidos com Ônus'!V22*Carreiras!V23+'Cedidos com Ônus'!V31*Carreiras!V32+'Cedidos com Ônus'!V40*Carreiras!V41+'Cedidos com Ônus'!V49*Carreiras!V50+'Cedidos com Ônus'!V58*Carreiras!V59+'Cedidos com Ônus'!V67*Carreiras!V68+'Cedidos com Ônus'!V76*Carreiras!V77+'Cedidos com Ônus'!V85*Carreiras!V86+'Cedidos com Ônus'!V94*Carreiras!V95</f>
        <v>0</v>
      </c>
      <c r="W104" s="69">
        <f>W13*Carreiras!W14+'Cedidos com Ônus'!W22*Carreiras!W23+'Cedidos com Ônus'!W31*Carreiras!W32+'Cedidos com Ônus'!W40*Carreiras!W41+'Cedidos com Ônus'!W49*Carreiras!W50+'Cedidos com Ônus'!W58*Carreiras!W59+'Cedidos com Ônus'!W67*Carreiras!W68+'Cedidos com Ônus'!W76*Carreiras!W77+'Cedidos com Ônus'!W85*Carreiras!W86+'Cedidos com Ônus'!W94*Carreiras!W95</f>
        <v>0</v>
      </c>
      <c r="X104" s="69">
        <f>X13*Carreiras!X14+'Cedidos com Ônus'!X22*Carreiras!X23+'Cedidos com Ônus'!X31*Carreiras!X32+'Cedidos com Ônus'!X40*Carreiras!X41+'Cedidos com Ônus'!X49*Carreiras!X50+'Cedidos com Ônus'!X58*Carreiras!X59+'Cedidos com Ônus'!X67*Carreiras!X68+'Cedidos com Ônus'!X76*Carreiras!X77+'Cedidos com Ônus'!X85*Carreiras!X86+'Cedidos com Ônus'!X94*Carreiras!X95</f>
        <v>0</v>
      </c>
      <c r="Y104" s="69">
        <f>Y13*Carreiras!Y14+'Cedidos com Ônus'!Y22*Carreiras!Y23+'Cedidos com Ônus'!Y31*Carreiras!Y32+'Cedidos com Ônus'!Y40*Carreiras!Y41+'Cedidos com Ônus'!Y49*Carreiras!Y50+'Cedidos com Ônus'!Y58*Carreiras!Y59+'Cedidos com Ônus'!Y67*Carreiras!Y68+'Cedidos com Ônus'!Y76*Carreiras!Y77+'Cedidos com Ônus'!Y85*Carreiras!Y86+'Cedidos com Ônus'!Y94*Carreiras!Y95</f>
        <v>0</v>
      </c>
      <c r="Z104" s="69">
        <f>Z13*Carreiras!Z14+'Cedidos com Ônus'!Z22*Carreiras!Z23+'Cedidos com Ônus'!Z31*Carreiras!Z32+'Cedidos com Ônus'!Z40*Carreiras!Z41+'Cedidos com Ônus'!Z49*Carreiras!Z50+'Cedidos com Ônus'!Z58*Carreiras!Z59+'Cedidos com Ônus'!Z67*Carreiras!Z68+'Cedidos com Ônus'!Z76*Carreiras!Z77+'Cedidos com Ônus'!Z85*Carreiras!Z86+'Cedidos com Ônus'!Z94*Carreiras!Z95</f>
        <v>0</v>
      </c>
      <c r="AA104" s="69">
        <f>AA13*Carreiras!AA14+'Cedidos com Ônus'!AA22*Carreiras!AA23+'Cedidos com Ônus'!AA31*Carreiras!AA32+'Cedidos com Ônus'!AA40*Carreiras!AA41+'Cedidos com Ônus'!AA49*Carreiras!AA50+'Cedidos com Ônus'!AA58*Carreiras!AA59+'Cedidos com Ônus'!AA67*Carreiras!AA68+'Cedidos com Ônus'!AA76*Carreiras!AA77+'Cedidos com Ônus'!AA85*Carreiras!AA86+'Cedidos com Ônus'!AA94*Carreiras!AA95</f>
        <v>0</v>
      </c>
      <c r="AB104" s="69">
        <f>AB13*Carreiras!AB14+'Cedidos com Ônus'!AB22*Carreiras!AB23+'Cedidos com Ônus'!AB31*Carreiras!AB32+'Cedidos com Ônus'!AB40*Carreiras!AB41+'Cedidos com Ônus'!AB49*Carreiras!AB50+'Cedidos com Ônus'!AB58*Carreiras!AB59+'Cedidos com Ônus'!AB67*Carreiras!AB68+'Cedidos com Ônus'!AB76*Carreiras!AB77+'Cedidos com Ônus'!AB85*Carreiras!AB86+'Cedidos com Ônus'!AB94*Carreiras!AB95</f>
        <v>0</v>
      </c>
      <c r="AC104" s="69">
        <f>AC13*Carreiras!AC14+'Cedidos com Ônus'!AC22*Carreiras!AC23+'Cedidos com Ônus'!AC31*Carreiras!AC32+'Cedidos com Ônus'!AC40*Carreiras!AC41+'Cedidos com Ônus'!AC49*Carreiras!AC50+'Cedidos com Ônus'!AC58*Carreiras!AC59+'Cedidos com Ônus'!AC67*Carreiras!AC68+'Cedidos com Ônus'!AC76*Carreiras!AC77+'Cedidos com Ônus'!AC85*Carreiras!AC86+'Cedidos com Ônus'!AC94*Carreiras!AC95</f>
        <v>0</v>
      </c>
      <c r="AD104" s="69">
        <f>AD13*Carreiras!AD14+'Cedidos com Ônus'!AD22*Carreiras!AD23+'Cedidos com Ônus'!AD31*Carreiras!AD32+'Cedidos com Ônus'!AD40*Carreiras!AD41+'Cedidos com Ônus'!AD49*Carreiras!AD50+'Cedidos com Ônus'!AD58*Carreiras!AD59+'Cedidos com Ônus'!AD67*Carreiras!AD68+'Cedidos com Ônus'!AD76*Carreiras!AD77+'Cedidos com Ônus'!AD85*Carreiras!AD86+'Cedidos com Ônus'!AD94*Carreiras!AD95</f>
        <v>0</v>
      </c>
      <c r="AE104" s="69">
        <f>AE13*Carreiras!AE14+'Cedidos com Ônus'!AE22*Carreiras!AE23+'Cedidos com Ônus'!AE31*Carreiras!AE32+'Cedidos com Ônus'!AE40*Carreiras!AE41+'Cedidos com Ônus'!AE49*Carreiras!AE50+'Cedidos com Ônus'!AE58*Carreiras!AE59+'Cedidos com Ônus'!AE67*Carreiras!AE68+'Cedidos com Ônus'!AE76*Carreiras!AE77+'Cedidos com Ônus'!AE85*Carreiras!AE86+'Cedidos com Ônus'!AE94*Carreiras!AE95</f>
        <v>0</v>
      </c>
      <c r="AF104" s="69">
        <f>AF13*Carreiras!AF14+'Cedidos com Ônus'!AF22*Carreiras!AF23+'Cedidos com Ônus'!AF31*Carreiras!AF32+'Cedidos com Ônus'!AF40*Carreiras!AF41+'Cedidos com Ônus'!AF49*Carreiras!AF50+'Cedidos com Ônus'!AF58*Carreiras!AF59+'Cedidos com Ônus'!AF67*Carreiras!AF68+'Cedidos com Ônus'!AF76*Carreiras!AF77+'Cedidos com Ônus'!AF85*Carreiras!AF86+'Cedidos com Ônus'!AF94*Carreiras!AF95</f>
        <v>0</v>
      </c>
      <c r="AG104" s="69">
        <f>AG13*Carreiras!AG14+'Cedidos com Ônus'!AG22*Carreiras!AG23+'Cedidos com Ônus'!AG31*Carreiras!AG32+'Cedidos com Ônus'!AG40*Carreiras!AG41+'Cedidos com Ônus'!AG49*Carreiras!AG50+'Cedidos com Ônus'!AG58*Carreiras!AG59+'Cedidos com Ônus'!AG67*Carreiras!AG68+'Cedidos com Ônus'!AG76*Carreiras!AG77+'Cedidos com Ônus'!AG85*Carreiras!AG86+'Cedidos com Ônus'!AG94*Carreiras!AG95</f>
        <v>0</v>
      </c>
      <c r="AH104" s="69">
        <f>AH13*Carreiras!AH14+'Cedidos com Ônus'!AH22*Carreiras!AH23+'Cedidos com Ônus'!AH31*Carreiras!AH32+'Cedidos com Ônus'!AH40*Carreiras!AH41+'Cedidos com Ônus'!AH49*Carreiras!AH50+'Cedidos com Ônus'!AH58*Carreiras!AH59+'Cedidos com Ônus'!AH67*Carreiras!AH68+'Cedidos com Ônus'!AH76*Carreiras!AH77+'Cedidos com Ônus'!AH85*Carreiras!AH86+'Cedidos com Ônus'!AH94*Carreiras!AH95</f>
        <v>0</v>
      </c>
      <c r="AI104" s="69">
        <f>AI13*Carreiras!AI14+'Cedidos com Ônus'!AI22*Carreiras!AI23+'Cedidos com Ônus'!AI31*Carreiras!AI32+'Cedidos com Ônus'!AI40*Carreiras!AI41+'Cedidos com Ônus'!AI49*Carreiras!AI50+'Cedidos com Ônus'!AI58*Carreiras!AI59+'Cedidos com Ônus'!AI67*Carreiras!AI68+'Cedidos com Ônus'!AI76*Carreiras!AI77+'Cedidos com Ônus'!AI85*Carreiras!AI86+'Cedidos com Ônus'!AI94*Carreiras!AI95</f>
        <v>0</v>
      </c>
      <c r="AJ104" s="69">
        <f>AJ13*Carreiras!AJ14+'Cedidos com Ônus'!AJ22*Carreiras!AJ23+'Cedidos com Ônus'!AJ31*Carreiras!AJ32+'Cedidos com Ônus'!AJ40*Carreiras!AJ41+'Cedidos com Ônus'!AJ49*Carreiras!AJ50+'Cedidos com Ônus'!AJ58*Carreiras!AJ59+'Cedidos com Ônus'!AJ67*Carreiras!AJ68+'Cedidos com Ônus'!AJ76*Carreiras!AJ77+'Cedidos com Ônus'!AJ85*Carreiras!AJ86+'Cedidos com Ônus'!AJ94*Carreiras!AJ95</f>
        <v>0</v>
      </c>
      <c r="AK104" s="69">
        <f>AK13*Carreiras!AK14+'Cedidos com Ônus'!AK22*Carreiras!AK23+'Cedidos com Ônus'!AK31*Carreiras!AK32+'Cedidos com Ônus'!AK40*Carreiras!AK41+'Cedidos com Ônus'!AK49*Carreiras!AK50+'Cedidos com Ônus'!AK58*Carreiras!AK59+'Cedidos com Ônus'!AK67*Carreiras!AK68+'Cedidos com Ônus'!AK76*Carreiras!AK77+'Cedidos com Ônus'!AK85*Carreiras!AK86+'Cedidos com Ônus'!AK94*Carreiras!AK95</f>
        <v>0</v>
      </c>
      <c r="AL104" s="69">
        <f>AL13*Carreiras!AL14+'Cedidos com Ônus'!AL22*Carreiras!AL23+'Cedidos com Ônus'!AL31*Carreiras!AL32+'Cedidos com Ônus'!AL40*Carreiras!AL41+'Cedidos com Ônus'!AL49*Carreiras!AL50+'Cedidos com Ônus'!AL58*Carreiras!AL59+'Cedidos com Ônus'!AL67*Carreiras!AL68+'Cedidos com Ônus'!AL76*Carreiras!AL77+'Cedidos com Ônus'!AL85*Carreiras!AL86+'Cedidos com Ônus'!AL94*Carreiras!AL95</f>
        <v>0</v>
      </c>
      <c r="AM104" s="69">
        <f>AM13*Carreiras!AM14+'Cedidos com Ônus'!AM22*Carreiras!AM23+'Cedidos com Ônus'!AM31*Carreiras!AM32+'Cedidos com Ônus'!AM40*Carreiras!AM41+'Cedidos com Ônus'!AM49*Carreiras!AM50+'Cedidos com Ônus'!AM58*Carreiras!AM59+'Cedidos com Ônus'!AM67*Carreiras!AM68+'Cedidos com Ônus'!AM76*Carreiras!AM77+'Cedidos com Ônus'!AM85*Carreiras!AM86+'Cedidos com Ônus'!AM94*Carreiras!AM95</f>
        <v>0</v>
      </c>
      <c r="AN104" s="69">
        <f>AN13*Carreiras!AN14+'Cedidos com Ônus'!AN22*Carreiras!AN23+'Cedidos com Ônus'!AN31*Carreiras!AN32+'Cedidos com Ônus'!AN40*Carreiras!AN41+'Cedidos com Ônus'!AN49*Carreiras!AN50+'Cedidos com Ônus'!AN58*Carreiras!AN59+'Cedidos com Ônus'!AN67*Carreiras!AN68+'Cedidos com Ônus'!AN76*Carreiras!AN77+'Cedidos com Ônus'!AN85*Carreiras!AN86+'Cedidos com Ônus'!AN94*Carreiras!AN95</f>
        <v>0</v>
      </c>
      <c r="AO104" s="69">
        <f>AO13*Carreiras!AO14+'Cedidos com Ônus'!AO22*Carreiras!AO23+'Cedidos com Ônus'!AO31*Carreiras!AO32+'Cedidos com Ônus'!AO40*Carreiras!AO41+'Cedidos com Ônus'!AO49*Carreiras!AO50+'Cedidos com Ônus'!AO58*Carreiras!AO59+'Cedidos com Ônus'!AO67*Carreiras!AO68+'Cedidos com Ônus'!AO76*Carreiras!AO77+'Cedidos com Ônus'!AO85*Carreiras!AO86+'Cedidos com Ônus'!AO94*Carreiras!AO95</f>
        <v>0</v>
      </c>
      <c r="AP104" s="69">
        <f>AP13*Carreiras!AP14+'Cedidos com Ônus'!AP22*Carreiras!AP23+'Cedidos com Ônus'!AP31*Carreiras!AP32+'Cedidos com Ônus'!AP40*Carreiras!AP41+'Cedidos com Ônus'!AP49*Carreiras!AP50+'Cedidos com Ônus'!AP58*Carreiras!AP59+'Cedidos com Ônus'!AP67*Carreiras!AP68+'Cedidos com Ônus'!AP76*Carreiras!AP77+'Cedidos com Ônus'!AP85*Carreiras!AP86+'Cedidos com Ônus'!AP94*Carreiras!AP95</f>
        <v>0</v>
      </c>
    </row>
    <row r="105" spans="2:42" x14ac:dyDescent="0.25">
      <c r="X105" s="56"/>
      <c r="Y105" s="2"/>
    </row>
    <row r="106" spans="2:42" ht="32.25" customHeight="1" x14ac:dyDescent="0.25">
      <c r="B106" s="175" t="s">
        <v>74</v>
      </c>
      <c r="C106" s="175"/>
      <c r="D106" s="131" t="s">
        <v>28</v>
      </c>
      <c r="E106" s="131"/>
      <c r="F106" s="131" t="s">
        <v>67</v>
      </c>
      <c r="G106" s="131"/>
      <c r="X106" s="56"/>
      <c r="Y106" s="2"/>
    </row>
    <row r="107" spans="2:42" x14ac:dyDescent="0.25">
      <c r="B107" s="154">
        <f>SUM(K5,K14,K23,K32,K41,K50,K59,K68,K77,K86)</f>
        <v>0</v>
      </c>
      <c r="C107" s="155"/>
      <c r="D107" s="146">
        <f>SUM(C97:AP104)</f>
        <v>0</v>
      </c>
      <c r="E107" s="147"/>
      <c r="F107" s="148">
        <f>D107*(12+1+ferias_fd/1)*(prev_efet/1+1)</f>
        <v>0</v>
      </c>
      <c r="G107" s="149"/>
      <c r="X107" s="56"/>
      <c r="Y107" s="2"/>
    </row>
    <row r="108" spans="2:42" x14ac:dyDescent="0.25">
      <c r="X108" s="56"/>
      <c r="Y108" s="2"/>
    </row>
    <row r="109" spans="2:42" x14ac:dyDescent="0.25">
      <c r="X109" s="6"/>
      <c r="Y109" s="2"/>
    </row>
    <row r="110" spans="2:42" x14ac:dyDescent="0.25">
      <c r="X110" s="2"/>
      <c r="Y110" s="2"/>
    </row>
    <row r="115" spans="2:2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25">
      <c r="B116" s="2"/>
      <c r="C116" s="2"/>
      <c r="D116" s="15"/>
      <c r="E116" s="15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8.75" x14ac:dyDescent="0.3">
      <c r="B117" s="5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60"/>
    </row>
    <row r="118" spans="2:23" ht="18.75" x14ac:dyDescent="0.25">
      <c r="B118" s="5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0"/>
    </row>
    <row r="119" spans="2:2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25">
      <c r="B125" s="3"/>
      <c r="C125" s="2"/>
      <c r="D125" s="6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2:2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sheetProtection algorithmName="SHA-512" hashValue="5Ihj8HXJplJr+i1qEnZPlM7YDsGZSBxUyrRTRv0nm3ThmpO6SM1KOvZV6zwFkdVxmBsxu3/tvy3Soeby/kLnZA==" saltValue="OcbYfrum5WkcDQ5taQCSxw==" spinCount="100000" sheet="1" formatColumns="0" formatRows="0"/>
  <protectedRanges>
    <protectedRange sqref="C6:K13 C15:K15 C24:K24 C33:K33 C42:K42 C51:K51 C60:K60 C69:K69 C78:K78 C87:K87 C17:K17 C19:K19 C21:K21 C26:K26 C28:K28 C30:K30 C35:K35 C37:K37 C39:K39 C44:K44 C46:K46 C48:K48 C53:K53 C55:K55 C57:K57 C62:K62 C64:K64 C66:K66 C71:K71 C73:K73 C75:K75 C80:K80 C82:K82 C84:K84 C89:K89 C91:K91 C93:K93" name="cedidos_1"/>
    <protectedRange sqref="L51:AP51 L60:AP60 L69:AP69 L78:AP78 L87:AP87 L53:AP53 M52:AP52 L55:AP55 M54:AP54 L57:AP57 M56:AP56 M58:AP58 L62:AP62 M61:AP61 L64:AP64 M63:AP63 L66:AP66 M65:AP65 M67:AP67 L71:AP71 M70:AP70 L73:AP73 M72:AP72 L75:AP75 M74:AP74 M76:AP76 L80:AP80 M79:AP79 L82:AP82 M81:AP81 L84:AP84 M83:AP83 M85:AP85 L89:AP89 M88:AP88 L91:AP91 M90:AP90 L93:AP93 M92:AP92 M94:AP94" name="profissionais_2"/>
    <protectedRange sqref="L6:AP13 L15:AP17 L24:AP24 L33:AP33 L42:AP42 C16:K16 L19:AP19 C18:AP18 L21:AP21 C20:AP20 C22:AP22 L26:AP26 C25:AP25 L28:AP28 C27:AP27 L30:AP30 C29:AP29 C31:AP31 L35:AP35 C34:AP34 L37:AP37 C36:AP36 L39:AP39 C38:AP38 C40:AP40 L44:AP44 C43:AP43 L46:AP46 C45:AP45 L48:AP48 C47:AP47 C49:AP49 C52:L52 C54:L54 C56:L56 C58:L58 C61:L61 C63:L63 C65:L65 C67:L67 C70:L70 C72:L72 C74:L74 C76:L76 C79:L79 C81:L81 C83:L83 C85:L85 C88:L88 C90:L90 C92:L92 C94:L94" name="profissionais_1"/>
  </protectedRanges>
  <mergeCells count="31"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  <mergeCell ref="B2:V2"/>
    <mergeCell ref="B3:B4"/>
    <mergeCell ref="C3:V3"/>
    <mergeCell ref="C5:G5"/>
    <mergeCell ref="C14:G14"/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P131"/>
  <sheetViews>
    <sheetView zoomScale="80" zoomScaleNormal="80" workbookViewId="0">
      <pane ySplit="4" topLeftCell="A5" activePane="bottomLeft" state="frozen"/>
      <selection pane="bottomLeft" activeCell="C6" sqref="C6:J12"/>
    </sheetView>
  </sheetViews>
  <sheetFormatPr defaultRowHeight="15" x14ac:dyDescent="0.25"/>
  <cols>
    <col min="1" max="1" width="1.85546875" customWidth="1"/>
    <col min="2" max="2" width="6.85546875" customWidth="1"/>
    <col min="3" max="6" width="13.42578125" bestFit="1" customWidth="1"/>
    <col min="7" max="7" width="13" bestFit="1" customWidth="1"/>
    <col min="8" max="9" width="13.42578125" bestFit="1" customWidth="1"/>
    <col min="10" max="14" width="13" bestFit="1" customWidth="1"/>
    <col min="15" max="15" width="13.42578125" bestFit="1" customWidth="1"/>
    <col min="16" max="16" width="13" bestFit="1" customWidth="1"/>
    <col min="17" max="20" width="13.42578125" bestFit="1" customWidth="1"/>
    <col min="21" max="21" width="13" bestFit="1" customWidth="1"/>
    <col min="22" max="22" width="13.42578125" bestFit="1" customWidth="1"/>
    <col min="23" max="23" width="13" bestFit="1" customWidth="1"/>
    <col min="24" max="24" width="13.42578125" bestFit="1" customWidth="1"/>
    <col min="25" max="26" width="13" bestFit="1" customWidth="1"/>
    <col min="27" max="29" width="13.42578125" bestFit="1" customWidth="1"/>
    <col min="30" max="30" width="13" bestFit="1" customWidth="1"/>
    <col min="31" max="32" width="13.42578125" bestFit="1" customWidth="1"/>
  </cols>
  <sheetData>
    <row r="1" spans="1:42" x14ac:dyDescent="0.25">
      <c r="A1" s="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42" x14ac:dyDescent="0.25">
      <c r="A2" s="2"/>
      <c r="B2" s="156" t="s">
        <v>106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X2" s="2"/>
    </row>
    <row r="3" spans="1:42" ht="15" customHeight="1" x14ac:dyDescent="0.3">
      <c r="A3" s="2"/>
      <c r="B3" s="134" t="s">
        <v>0</v>
      </c>
      <c r="C3" s="174" t="s">
        <v>1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25"/>
    </row>
    <row r="4" spans="1:42" ht="15" customHeight="1" x14ac:dyDescent="0.25">
      <c r="A4" s="2"/>
      <c r="B4" s="135"/>
      <c r="C4" s="91" t="str">
        <f>IF(qtd_classes&gt;0,"A","")</f>
        <v/>
      </c>
      <c r="D4" s="91" t="str">
        <f>IF(qtd_classes&gt;1,"B","")</f>
        <v/>
      </c>
      <c r="E4" s="91" t="str">
        <f>IF(qtd_classes&gt;2,"C","")</f>
        <v/>
      </c>
      <c r="F4" s="91" t="str">
        <f>IF(qtd_classes&gt;3,"D","")</f>
        <v/>
      </c>
      <c r="G4" s="91" t="str">
        <f>IF(qtd_classes&gt;4,"E","")</f>
        <v/>
      </c>
      <c r="H4" s="91" t="str">
        <f>IF(qtd_classes&gt;5,"F","")</f>
        <v/>
      </c>
      <c r="I4" s="91" t="str">
        <f>IF(qtd_classes&gt;6,"G","")</f>
        <v/>
      </c>
      <c r="J4" s="91" t="str">
        <f>IF(qtd_classes&gt;7,"H","")</f>
        <v/>
      </c>
      <c r="K4" s="91" t="str">
        <f>IF(qtd_classes&gt;8,"I","")</f>
        <v/>
      </c>
      <c r="L4" s="110" t="str">
        <f>IF(qtd_classes&gt;9,"J","")</f>
        <v/>
      </c>
      <c r="M4" s="110" t="str">
        <f>IF(qtd_classes&gt;10,"K","")</f>
        <v/>
      </c>
      <c r="N4" s="110" t="str">
        <f>IF(qtd_classes&gt;11,"L","")</f>
        <v/>
      </c>
      <c r="O4" s="110" t="str">
        <f>IF(qtd_classes&gt;12,"M","")</f>
        <v/>
      </c>
      <c r="P4" s="110" t="str">
        <f>IF(qtd_classes&gt;13,"N","")</f>
        <v/>
      </c>
      <c r="Q4" s="110" t="str">
        <f>IF(qtd_classes&gt;14,"O","")</f>
        <v/>
      </c>
      <c r="R4" s="110" t="str">
        <f>IF(qtd_classes&gt;15,"P","")</f>
        <v/>
      </c>
      <c r="S4" s="110" t="str">
        <f>IF(qtd_classes&gt;16,"Q","")</f>
        <v/>
      </c>
      <c r="T4" s="110" t="str">
        <f>IF(qtd_classes&gt;17,"R","")</f>
        <v/>
      </c>
      <c r="U4" s="110" t="str">
        <f>IF(qtd_classes&gt;18,"S","")</f>
        <v/>
      </c>
      <c r="V4" s="110" t="str">
        <f>IF(qtd_classes&gt;19,"T","")</f>
        <v/>
      </c>
      <c r="W4" s="85" t="str">
        <f>IF(qtd_classes&gt;20,"U","")</f>
        <v/>
      </c>
      <c r="X4" s="85" t="str">
        <f>IF(qtd_classes&gt;21,"V","")</f>
        <v/>
      </c>
      <c r="Y4" s="85" t="str">
        <f>IF(qtd_classes&gt;22,"W","")</f>
        <v/>
      </c>
      <c r="Z4" s="85" t="str">
        <f>IF(qtd_classes&gt;23,"X","")</f>
        <v/>
      </c>
      <c r="AA4" s="85" t="str">
        <f>IF(qtd_classes&gt;24,"Y","")</f>
        <v/>
      </c>
      <c r="AB4" s="85" t="str">
        <f>IF(qtd_classes&gt;25,"Z","")</f>
        <v/>
      </c>
      <c r="AC4" s="85" t="str">
        <f>IF(qtd_classes&gt;26,"AA","")</f>
        <v/>
      </c>
      <c r="AD4" s="85" t="str">
        <f>IF(qtd_classes&gt;27,"AB","")</f>
        <v/>
      </c>
      <c r="AE4" s="85" t="str">
        <f>IF(qtd_classes&gt;28,"AC","")</f>
        <v/>
      </c>
      <c r="AF4" s="85" t="str">
        <f>IF(qtd_classes&gt;29,"AD","")</f>
        <v/>
      </c>
      <c r="AG4" s="85" t="s">
        <v>109</v>
      </c>
      <c r="AH4" s="85" t="s">
        <v>110</v>
      </c>
      <c r="AI4" s="85" t="s">
        <v>111</v>
      </c>
      <c r="AJ4" s="85" t="s">
        <v>112</v>
      </c>
      <c r="AK4" s="85" t="s">
        <v>113</v>
      </c>
      <c r="AL4" s="85" t="s">
        <v>114</v>
      </c>
      <c r="AM4" s="85" t="s">
        <v>115</v>
      </c>
      <c r="AN4" s="85" t="s">
        <v>116</v>
      </c>
      <c r="AO4" s="85" t="s">
        <v>117</v>
      </c>
      <c r="AP4" s="85" t="s">
        <v>118</v>
      </c>
    </row>
    <row r="5" spans="1:42" ht="15" customHeight="1" x14ac:dyDescent="0.25">
      <c r="A5" s="2"/>
      <c r="B5" s="90"/>
      <c r="C5" s="140" t="s">
        <v>3</v>
      </c>
      <c r="D5" s="140"/>
      <c r="E5" s="140"/>
      <c r="F5" s="140"/>
      <c r="G5" s="140"/>
      <c r="H5" s="93">
        <f>ch_1</f>
        <v>0</v>
      </c>
      <c r="I5" s="95"/>
      <c r="J5" s="96" t="s">
        <v>98</v>
      </c>
      <c r="K5" s="97">
        <f>SUM(C6:AF13)</f>
        <v>0</v>
      </c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</row>
    <row r="6" spans="1:42" x14ac:dyDescent="0.25">
      <c r="A6" s="2"/>
      <c r="B6" s="91" t="str">
        <f>IF(qtd_niveis&gt;0,"I","")</f>
        <v/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x14ac:dyDescent="0.25">
      <c r="A7" s="2"/>
      <c r="B7" s="91" t="str">
        <f>IF(qtd_niveis&gt;1,"II","")</f>
        <v/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</row>
    <row r="8" spans="1:42" x14ac:dyDescent="0.25">
      <c r="A8" s="2"/>
      <c r="B8" s="91" t="str">
        <f>IF(qtd_niveis&gt;2,"III","")</f>
        <v/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</row>
    <row r="9" spans="1:42" x14ac:dyDescent="0.25">
      <c r="A9" s="2"/>
      <c r="B9" s="91" t="str">
        <f>IF(qtd_niveis&gt;3,"IV","")</f>
        <v/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</row>
    <row r="10" spans="1:42" x14ac:dyDescent="0.25">
      <c r="A10" s="2"/>
      <c r="B10" s="91" t="str">
        <f>IF(qtd_niveis&gt;4,"V","")</f>
        <v/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</row>
    <row r="11" spans="1:42" x14ac:dyDescent="0.25">
      <c r="A11" s="2"/>
      <c r="B11" s="91" t="str">
        <f>IF(qtd_niveis&gt;5,"VI","")</f>
        <v/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</row>
    <row r="12" spans="1:42" x14ac:dyDescent="0.25">
      <c r="A12" s="2"/>
      <c r="B12" s="91" t="str">
        <f>IF(qtd_niveis&gt;6,"VII","")</f>
        <v/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</row>
    <row r="13" spans="1:42" x14ac:dyDescent="0.25">
      <c r="A13" s="2"/>
      <c r="B13" s="91" t="str">
        <f>IF(qtd_niveis&gt;7,"VIII","")</f>
        <v/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</row>
    <row r="14" spans="1:42" x14ac:dyDescent="0.25">
      <c r="A14" s="2"/>
      <c r="B14" s="91"/>
      <c r="C14" s="140" t="s">
        <v>2</v>
      </c>
      <c r="D14" s="140"/>
      <c r="E14" s="140"/>
      <c r="F14" s="140"/>
      <c r="G14" s="140"/>
      <c r="H14" s="93">
        <f>ch_2</f>
        <v>0</v>
      </c>
      <c r="I14" s="95"/>
      <c r="J14" s="96" t="s">
        <v>98</v>
      </c>
      <c r="K14" s="97">
        <f>SUM(C15:AF22)</f>
        <v>0</v>
      </c>
      <c r="L14" s="142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2" ht="15" customHeight="1" x14ac:dyDescent="0.25">
      <c r="A15" s="2"/>
      <c r="B15" s="91" t="str">
        <f>IF(qtd_niveis&gt;0,"I","")</f>
        <v/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</row>
    <row r="16" spans="1:42" x14ac:dyDescent="0.25">
      <c r="A16" s="2"/>
      <c r="B16" s="91" t="str">
        <f>IF(qtd_niveis&gt;1,"II","")</f>
        <v/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</row>
    <row r="17" spans="1:42" x14ac:dyDescent="0.25">
      <c r="A17" s="2"/>
      <c r="B17" s="91" t="str">
        <f>IF(qtd_niveis&gt;2,"III","")</f>
        <v/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</row>
    <row r="18" spans="1:42" x14ac:dyDescent="0.25">
      <c r="A18" s="2"/>
      <c r="B18" s="91" t="str">
        <f>IF(qtd_niveis&gt;3,"IV","")</f>
        <v/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</row>
    <row r="19" spans="1:42" x14ac:dyDescent="0.25">
      <c r="A19" s="2"/>
      <c r="B19" s="91" t="str">
        <f>IF(qtd_niveis&gt;4,"V","")</f>
        <v/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42" x14ac:dyDescent="0.25">
      <c r="A20" s="2"/>
      <c r="B20" s="91" t="str">
        <f>IF(qtd_niveis&gt;5,"VI","")</f>
        <v/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</row>
    <row r="21" spans="1:42" x14ac:dyDescent="0.25">
      <c r="A21" s="2"/>
      <c r="B21" s="91" t="str">
        <f>IF(qtd_niveis&gt;6,"VII","")</f>
        <v/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</row>
    <row r="22" spans="1:42" x14ac:dyDescent="0.25">
      <c r="A22" s="2"/>
      <c r="B22" s="91" t="str">
        <f>IF(qtd_niveis&gt;7,"VIII","")</f>
        <v/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</row>
    <row r="23" spans="1:42" x14ac:dyDescent="0.25">
      <c r="A23" s="2"/>
      <c r="B23" s="91"/>
      <c r="C23" s="141" t="s">
        <v>4</v>
      </c>
      <c r="D23" s="141"/>
      <c r="E23" s="141"/>
      <c r="F23" s="141"/>
      <c r="G23" s="141"/>
      <c r="H23" s="100">
        <f>ch_3</f>
        <v>0</v>
      </c>
      <c r="I23" s="101"/>
      <c r="J23" s="96" t="s">
        <v>98</v>
      </c>
      <c r="K23" s="97">
        <f>SUM(C24:AF31)</f>
        <v>0</v>
      </c>
      <c r="L23" s="159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</row>
    <row r="24" spans="1:42" x14ac:dyDescent="0.25">
      <c r="A24" s="2"/>
      <c r="B24" s="91" t="str">
        <f>IF(qtd_niveis&gt;0,"I","")</f>
        <v/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42" x14ac:dyDescent="0.25">
      <c r="A25" s="2"/>
      <c r="B25" s="91" t="str">
        <f>IF(qtd_niveis&gt;1,"II","")</f>
        <v/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</row>
    <row r="26" spans="1:42" ht="15" customHeight="1" x14ac:dyDescent="0.25">
      <c r="A26" s="2"/>
      <c r="B26" s="91" t="str">
        <f>IF(qtd_niveis&gt;2,"III","")</f>
        <v/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</row>
    <row r="27" spans="1:42" x14ac:dyDescent="0.25">
      <c r="A27" s="2"/>
      <c r="B27" s="91" t="str">
        <f>IF(qtd_niveis&gt;3,"IV","")</f>
        <v/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</row>
    <row r="28" spans="1:42" x14ac:dyDescent="0.25">
      <c r="A28" s="2"/>
      <c r="B28" s="91" t="str">
        <f>IF(qtd_niveis&gt;4,"V","")</f>
        <v/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</row>
    <row r="29" spans="1:42" x14ac:dyDescent="0.25">
      <c r="A29" s="2"/>
      <c r="B29" s="91" t="str">
        <f>IF(qtd_niveis&gt;5,"VI","")</f>
        <v/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x14ac:dyDescent="0.25">
      <c r="A30" s="2"/>
      <c r="B30" s="91" t="str">
        <f>IF(qtd_niveis&gt;6,"VII","")</f>
        <v/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</row>
    <row r="31" spans="1:42" x14ac:dyDescent="0.25">
      <c r="A31" s="2"/>
      <c r="B31" s="91" t="str">
        <f>IF(qtd_niveis&gt;7,"VIII","")</f>
        <v/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</row>
    <row r="32" spans="1:42" x14ac:dyDescent="0.25">
      <c r="A32" s="2"/>
      <c r="B32" s="91"/>
      <c r="C32" s="140" t="s">
        <v>52</v>
      </c>
      <c r="D32" s="140"/>
      <c r="E32" s="140"/>
      <c r="F32" s="140"/>
      <c r="G32" s="140"/>
      <c r="H32" s="93">
        <f>ch_4</f>
        <v>0</v>
      </c>
      <c r="I32" s="95"/>
      <c r="J32" s="96" t="s">
        <v>98</v>
      </c>
      <c r="K32" s="97">
        <f>SUM(C33:AF40)</f>
        <v>0</v>
      </c>
      <c r="L32" s="142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x14ac:dyDescent="0.25">
      <c r="A33" s="2"/>
      <c r="B33" s="91" t="str">
        <f>IF(qtd_niveis&gt;0,"I","")</f>
        <v/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</row>
    <row r="34" spans="1:42" x14ac:dyDescent="0.25">
      <c r="A34" s="2"/>
      <c r="B34" s="91" t="str">
        <f>IF(qtd_niveis&gt;1,"II","")</f>
        <v/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</row>
    <row r="35" spans="1:42" x14ac:dyDescent="0.25">
      <c r="A35" s="2"/>
      <c r="B35" s="91" t="str">
        <f>IF(qtd_niveis&gt;2,"III","")</f>
        <v/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</row>
    <row r="36" spans="1:42" x14ac:dyDescent="0.25">
      <c r="A36" s="2"/>
      <c r="B36" s="91" t="str">
        <f>IF(qtd_niveis&gt;3,"IV","")</f>
        <v/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ht="15" customHeight="1" x14ac:dyDescent="0.25">
      <c r="A37" s="2"/>
      <c r="B37" s="91" t="str">
        <f>IF(qtd_niveis&gt;4,"V","")</f>
        <v/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</row>
    <row r="38" spans="1:42" x14ac:dyDescent="0.25">
      <c r="A38" s="2"/>
      <c r="B38" s="91" t="str">
        <f>IF(qtd_niveis&gt;5,"VI","")</f>
        <v/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x14ac:dyDescent="0.25">
      <c r="A39" s="2"/>
      <c r="B39" s="91" t="str">
        <f>IF(qtd_niveis&gt;6,"VII","")</f>
        <v/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</row>
    <row r="40" spans="1:42" x14ac:dyDescent="0.25">
      <c r="A40" s="2"/>
      <c r="B40" s="91" t="str">
        <f>IF(qtd_niveis&gt;7,"VIII","")</f>
        <v/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x14ac:dyDescent="0.25">
      <c r="A41" s="2"/>
      <c r="B41" s="91"/>
      <c r="C41" s="140" t="s">
        <v>53</v>
      </c>
      <c r="D41" s="140"/>
      <c r="E41" s="140"/>
      <c r="F41" s="140"/>
      <c r="G41" s="140"/>
      <c r="H41" s="93">
        <f>ch_5</f>
        <v>0</v>
      </c>
      <c r="I41" s="95"/>
      <c r="J41" s="96" t="s">
        <v>98</v>
      </c>
      <c r="K41" s="97">
        <f>SUM(C42:AF49)</f>
        <v>0</v>
      </c>
      <c r="L41" s="142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x14ac:dyDescent="0.25">
      <c r="A42" s="2"/>
      <c r="B42" s="91" t="str">
        <f>IF(qtd_niveis&gt;0,"I","")</f>
        <v/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</row>
    <row r="43" spans="1:42" x14ac:dyDescent="0.25">
      <c r="A43" s="2"/>
      <c r="B43" s="91" t="str">
        <f>IF(qtd_niveis&gt;1,"II","")</f>
        <v/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x14ac:dyDescent="0.25">
      <c r="A44" s="2"/>
      <c r="B44" s="91" t="str">
        <f>IF(qtd_niveis&gt;2,"III","")</f>
        <v/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</row>
    <row r="45" spans="1:42" x14ac:dyDescent="0.25">
      <c r="A45" s="2"/>
      <c r="B45" s="91" t="str">
        <f>IF(qtd_niveis&gt;3,"IV","")</f>
        <v/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x14ac:dyDescent="0.25">
      <c r="A46" s="2"/>
      <c r="B46" s="91" t="str">
        <f>IF(qtd_niveis&gt;4,"V","")</f>
        <v/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</row>
    <row r="47" spans="1:42" x14ac:dyDescent="0.25">
      <c r="A47" s="2"/>
      <c r="B47" s="91" t="str">
        <f>IF(qtd_niveis&gt;5,"VI","")</f>
        <v/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</row>
    <row r="48" spans="1:42" ht="15" customHeight="1" x14ac:dyDescent="0.25">
      <c r="A48" s="2"/>
      <c r="B48" s="91" t="str">
        <f>IF(qtd_niveis&gt;6,"VII","")</f>
        <v/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</row>
    <row r="49" spans="1:42" x14ac:dyDescent="0.25">
      <c r="A49" s="2"/>
      <c r="B49" s="91" t="str">
        <f>IF(qtd_niveis&gt;7,"VIII","")</f>
        <v/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</row>
    <row r="50" spans="1:42" x14ac:dyDescent="0.25">
      <c r="A50" s="2"/>
      <c r="B50" s="91"/>
      <c r="C50" s="140" t="s">
        <v>54</v>
      </c>
      <c r="D50" s="140"/>
      <c r="E50" s="140"/>
      <c r="F50" s="140"/>
      <c r="G50" s="140"/>
      <c r="H50" s="93">
        <f>ch_6</f>
        <v>0</v>
      </c>
      <c r="I50" s="95"/>
      <c r="J50" s="96" t="s">
        <v>98</v>
      </c>
      <c r="K50" s="97">
        <f>SUM(C51:AF58)</f>
        <v>0</v>
      </c>
      <c r="L50" s="142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x14ac:dyDescent="0.25">
      <c r="A51" s="2"/>
      <c r="B51" s="91" t="str">
        <f>IF(qtd_niveis&gt;0,"I","")</f>
        <v/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</row>
    <row r="52" spans="1:42" x14ac:dyDescent="0.25">
      <c r="A52" s="2"/>
      <c r="B52" s="91" t="str">
        <f>IF(qtd_niveis&gt;1,"II","")</f>
        <v/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</row>
    <row r="53" spans="1:42" x14ac:dyDescent="0.25">
      <c r="A53" s="2"/>
      <c r="B53" s="91" t="str">
        <f>IF(qtd_niveis&gt;2,"III","")</f>
        <v/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</row>
    <row r="54" spans="1:42" x14ac:dyDescent="0.25">
      <c r="A54" s="2"/>
      <c r="B54" s="91" t="str">
        <f>IF(qtd_niveis&gt;3,"IV","")</f>
        <v/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</row>
    <row r="55" spans="1:42" x14ac:dyDescent="0.25">
      <c r="A55" s="2"/>
      <c r="B55" s="91" t="str">
        <f>IF(qtd_niveis&gt;4,"V","")</f>
        <v/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</row>
    <row r="56" spans="1:42" x14ac:dyDescent="0.25">
      <c r="A56" s="2"/>
      <c r="B56" s="91" t="str">
        <f>IF(qtd_niveis&gt;5,"VI","")</f>
        <v/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</row>
    <row r="57" spans="1:42" x14ac:dyDescent="0.25">
      <c r="A57" s="2"/>
      <c r="B57" s="91" t="str">
        <f>IF(qtd_niveis&gt;6,"VII","")</f>
        <v/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</row>
    <row r="58" spans="1:42" x14ac:dyDescent="0.25">
      <c r="A58" s="2"/>
      <c r="B58" s="91" t="str">
        <f>IF(qtd_niveis&gt;7,"VIII","")</f>
        <v/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</row>
    <row r="59" spans="1:42" ht="15" customHeight="1" x14ac:dyDescent="0.25">
      <c r="A59" s="2"/>
      <c r="B59" s="91"/>
      <c r="C59" s="140" t="s">
        <v>55</v>
      </c>
      <c r="D59" s="140"/>
      <c r="E59" s="140"/>
      <c r="F59" s="140"/>
      <c r="G59" s="140"/>
      <c r="H59" s="93">
        <f>ch_7</f>
        <v>0</v>
      </c>
      <c r="I59" s="95"/>
      <c r="J59" s="96" t="s">
        <v>98</v>
      </c>
      <c r="K59" s="97">
        <f>SUM(C60:AF67)</f>
        <v>0</v>
      </c>
      <c r="L59" s="142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</row>
    <row r="60" spans="1:42" x14ac:dyDescent="0.25">
      <c r="A60" s="2"/>
      <c r="B60" s="91" t="str">
        <f>IF(qtd_niveis&gt;0,"I","")</f>
        <v/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</row>
    <row r="61" spans="1:42" x14ac:dyDescent="0.25">
      <c r="A61" s="2"/>
      <c r="B61" s="91" t="str">
        <f>IF(qtd_niveis&gt;1,"II","")</f>
        <v/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</row>
    <row r="62" spans="1:42" x14ac:dyDescent="0.25">
      <c r="A62" s="2"/>
      <c r="B62" s="91" t="str">
        <f>IF(qtd_niveis&gt;2,"III","")</f>
        <v/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</row>
    <row r="63" spans="1:42" x14ac:dyDescent="0.25">
      <c r="A63" s="2"/>
      <c r="B63" s="91" t="str">
        <f>IF(qtd_niveis&gt;3,"IV","")</f>
        <v/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</row>
    <row r="64" spans="1:42" x14ac:dyDescent="0.25">
      <c r="A64" s="2"/>
      <c r="B64" s="91" t="str">
        <f>IF(qtd_niveis&gt;4,"V","")</f>
        <v/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</row>
    <row r="65" spans="1:42" x14ac:dyDescent="0.25">
      <c r="A65" s="2"/>
      <c r="B65" s="91" t="str">
        <f>IF(qtd_niveis&gt;5,"VI","")</f>
        <v/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</row>
    <row r="66" spans="1:42" x14ac:dyDescent="0.25">
      <c r="A66" s="2"/>
      <c r="B66" s="91" t="str">
        <f>IF(qtd_niveis&gt;6,"VII","")</f>
        <v/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</row>
    <row r="67" spans="1:42" x14ac:dyDescent="0.25">
      <c r="A67" s="2"/>
      <c r="B67" s="91" t="str">
        <f>IF(qtd_niveis&gt;7,"VIII","")</f>
        <v/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</row>
    <row r="68" spans="1:42" x14ac:dyDescent="0.25">
      <c r="A68" s="2"/>
      <c r="B68" s="91"/>
      <c r="C68" s="140" t="s">
        <v>56</v>
      </c>
      <c r="D68" s="140"/>
      <c r="E68" s="140"/>
      <c r="F68" s="140"/>
      <c r="G68" s="140"/>
      <c r="H68" s="93">
        <f>ch_8</f>
        <v>0</v>
      </c>
      <c r="I68" s="95"/>
      <c r="J68" s="96" t="s">
        <v>98</v>
      </c>
      <c r="K68" s="97">
        <f>SUM(C69:AF76)</f>
        <v>0</v>
      </c>
      <c r="L68" s="142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</row>
    <row r="69" spans="1:42" x14ac:dyDescent="0.25">
      <c r="A69" s="2"/>
      <c r="B69" s="91" t="str">
        <f>IF(qtd_niveis&gt;0,"I","")</f>
        <v/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</row>
    <row r="70" spans="1:42" ht="15" customHeight="1" x14ac:dyDescent="0.25">
      <c r="A70" s="2"/>
      <c r="B70" s="91" t="str">
        <f>IF(qtd_niveis&gt;1,"II","")</f>
        <v/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</row>
    <row r="71" spans="1:42" x14ac:dyDescent="0.25">
      <c r="A71" s="2"/>
      <c r="B71" s="91" t="str">
        <f>IF(qtd_niveis&gt;2,"III","")</f>
        <v/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</row>
    <row r="72" spans="1:42" x14ac:dyDescent="0.25">
      <c r="A72" s="2"/>
      <c r="B72" s="91" t="str">
        <f>IF(qtd_niveis&gt;3,"IV","")</f>
        <v/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</row>
    <row r="73" spans="1:42" x14ac:dyDescent="0.25">
      <c r="A73" s="2"/>
      <c r="B73" s="91" t="str">
        <f>IF(qtd_niveis&gt;4,"V","")</f>
        <v/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</row>
    <row r="74" spans="1:42" x14ac:dyDescent="0.25">
      <c r="A74" s="2"/>
      <c r="B74" s="91" t="str">
        <f>IF(qtd_niveis&gt;5,"VI","")</f>
        <v/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</row>
    <row r="75" spans="1:42" x14ac:dyDescent="0.25">
      <c r="A75" s="2"/>
      <c r="B75" s="91" t="str">
        <f>IF(qtd_niveis&gt;6,"VII","")</f>
        <v/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</row>
    <row r="76" spans="1:42" x14ac:dyDescent="0.25">
      <c r="A76" s="2"/>
      <c r="B76" s="91" t="str">
        <f>IF(qtd_niveis&gt;7,"VIII","")</f>
        <v/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</row>
    <row r="77" spans="1:42" x14ac:dyDescent="0.25">
      <c r="A77" s="2"/>
      <c r="B77" s="91"/>
      <c r="C77" s="140" t="s">
        <v>58</v>
      </c>
      <c r="D77" s="140"/>
      <c r="E77" s="140"/>
      <c r="F77" s="140"/>
      <c r="G77" s="140"/>
      <c r="H77" s="93">
        <f>ch_9</f>
        <v>0</v>
      </c>
      <c r="I77" s="95"/>
      <c r="J77" s="96" t="s">
        <v>98</v>
      </c>
      <c r="K77" s="97">
        <f>SUM(C78:AF85)</f>
        <v>0</v>
      </c>
      <c r="L77" s="142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</row>
    <row r="78" spans="1:42" x14ac:dyDescent="0.25">
      <c r="A78" s="2"/>
      <c r="B78" s="91" t="str">
        <f>IF(qtd_niveis&gt;0,"I","")</f>
        <v/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1:42" x14ac:dyDescent="0.25">
      <c r="A79" s="2"/>
      <c r="B79" s="91" t="str">
        <f>IF(qtd_niveis&gt;1,"II","")</f>
        <v/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</row>
    <row r="80" spans="1:42" x14ac:dyDescent="0.25">
      <c r="A80" s="2"/>
      <c r="B80" s="91" t="str">
        <f>IF(qtd_niveis&gt;2,"III","")</f>
        <v/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1:42" ht="15" customHeight="1" x14ac:dyDescent="0.25">
      <c r="A81" s="2"/>
      <c r="B81" s="91" t="str">
        <f>IF(qtd_niveis&gt;3,"IV","")</f>
        <v/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</row>
    <row r="82" spans="1:42" x14ac:dyDescent="0.25">
      <c r="A82" s="2"/>
      <c r="B82" s="91" t="str">
        <f>IF(qtd_niveis&gt;4,"V","")</f>
        <v/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</row>
    <row r="83" spans="1:42" x14ac:dyDescent="0.25">
      <c r="A83" s="2"/>
      <c r="B83" s="91" t="str">
        <f>IF(qtd_niveis&gt;5,"VI","")</f>
        <v/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</row>
    <row r="84" spans="1:42" x14ac:dyDescent="0.25">
      <c r="A84" s="2"/>
      <c r="B84" s="91" t="str">
        <f>IF(qtd_niveis&gt;6,"VII","")</f>
        <v/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</row>
    <row r="85" spans="1:42" x14ac:dyDescent="0.25">
      <c r="A85" s="2"/>
      <c r="B85" s="91" t="str">
        <f>IF(qtd_niveis&gt;7,"VIII","")</f>
        <v/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</row>
    <row r="86" spans="1:42" x14ac:dyDescent="0.25">
      <c r="A86" s="2"/>
      <c r="B86" s="91"/>
      <c r="C86" s="140" t="s">
        <v>57</v>
      </c>
      <c r="D86" s="140"/>
      <c r="E86" s="140"/>
      <c r="F86" s="140"/>
      <c r="G86" s="140"/>
      <c r="H86" s="93">
        <f>ch_10</f>
        <v>0</v>
      </c>
      <c r="I86" s="95"/>
      <c r="J86" s="96" t="s">
        <v>98</v>
      </c>
      <c r="K86" s="97">
        <f>SUM(C87:AF94)</f>
        <v>0</v>
      </c>
      <c r="L86" s="142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x14ac:dyDescent="0.25">
      <c r="A87" s="2"/>
      <c r="B87" s="91" t="str">
        <f>IF(qtd_niveis&gt;0,"I","")</f>
        <v/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</row>
    <row r="88" spans="1:42" x14ac:dyDescent="0.25">
      <c r="A88" s="2"/>
      <c r="B88" s="91" t="str">
        <f>IF(qtd_niveis&gt;1,"II","")</f>
        <v/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</row>
    <row r="89" spans="1:42" x14ac:dyDescent="0.25">
      <c r="A89" s="2"/>
      <c r="B89" s="91" t="str">
        <f>IF(qtd_niveis&gt;2,"III","")</f>
        <v/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</row>
    <row r="90" spans="1:42" x14ac:dyDescent="0.25">
      <c r="A90" s="2"/>
      <c r="B90" s="91" t="str">
        <f>IF(qtd_niveis&gt;3,"IV","")</f>
        <v/>
      </c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</row>
    <row r="91" spans="1:42" x14ac:dyDescent="0.25">
      <c r="A91" s="2"/>
      <c r="B91" s="91" t="str">
        <f>IF(qtd_niveis&gt;4,"V","")</f>
        <v/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</row>
    <row r="92" spans="1:42" ht="15" customHeight="1" x14ac:dyDescent="0.25">
      <c r="A92" s="2"/>
      <c r="B92" s="91" t="str">
        <f>IF(qtd_niveis&gt;5,"VI","")</f>
        <v/>
      </c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</row>
    <row r="93" spans="1:42" x14ac:dyDescent="0.25">
      <c r="A93" s="2"/>
      <c r="B93" s="91" t="str">
        <f>IF(qtd_niveis&gt;6,"VII","")</f>
        <v/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</row>
    <row r="94" spans="1:42" x14ac:dyDescent="0.25">
      <c r="A94" s="2"/>
      <c r="B94" s="91" t="str">
        <f>IF(qtd_niveis&gt;7,"VIII","")</f>
        <v/>
      </c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</row>
    <row r="95" spans="1:42" ht="15" customHeight="1" x14ac:dyDescent="0.25">
      <c r="A95" s="2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42" x14ac:dyDescent="0.25">
      <c r="B96" s="63"/>
      <c r="C96" s="138" t="s">
        <v>68</v>
      </c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14"/>
      <c r="AH96" s="114"/>
      <c r="AI96" s="114"/>
      <c r="AJ96" s="114"/>
      <c r="AK96" s="114"/>
      <c r="AL96" s="114"/>
      <c r="AM96" s="114"/>
      <c r="AN96" s="114"/>
      <c r="AO96" s="114"/>
      <c r="AP96" s="115"/>
    </row>
    <row r="97" spans="2:42" x14ac:dyDescent="0.25">
      <c r="B97" s="91" t="str">
        <f>IF(qtd_niveis&gt;0,"I","")</f>
        <v/>
      </c>
      <c r="C97" s="69">
        <f>C6*Carreiras!C7+'Licença - Readaptação'!C15*Carreiras!C16+'Licença - Readaptação'!C24*Carreiras!C25+'Licença - Readaptação'!C33*Carreiras!C34+'Licença - Readaptação'!C42*Carreiras!C43+'Licença - Readaptação'!C51*Carreiras!C52+'Licença - Readaptação'!C60*Carreiras!C61+'Licença - Readaptação'!C69*Carreiras!C70+'Licença - Readaptação'!C78*Carreiras!C79+'Licença - Readaptação'!C87*Carreiras!C88</f>
        <v>0</v>
      </c>
      <c r="D97" s="69">
        <f>D6*Carreiras!D7+'Licença - Readaptação'!D15*Carreiras!D16+'Licença - Readaptação'!D24*Carreiras!D25+'Licença - Readaptação'!D33*Carreiras!D34+'Licença - Readaptação'!D42*Carreiras!D43+'Licença - Readaptação'!D51*Carreiras!D52+'Licença - Readaptação'!D60*Carreiras!D61+'Licença - Readaptação'!D69*Carreiras!D70+'Licença - Readaptação'!D78*Carreiras!D79+'Licença - Readaptação'!D87*Carreiras!D88</f>
        <v>0</v>
      </c>
      <c r="E97" s="69">
        <f>E6*Carreiras!E7+'Licença - Readaptação'!E15*Carreiras!E16+'Licença - Readaptação'!E24*Carreiras!E25+'Licença - Readaptação'!E33*Carreiras!E34+'Licença - Readaptação'!E42*Carreiras!E43+'Licença - Readaptação'!E51*Carreiras!E52+'Licença - Readaptação'!E60*Carreiras!E61+'Licença - Readaptação'!E69*Carreiras!E70+'Licença - Readaptação'!E78*Carreiras!E79+'Licença - Readaptação'!E87*Carreiras!E88</f>
        <v>0</v>
      </c>
      <c r="F97" s="69">
        <f>F6*Carreiras!F7+'Licença - Readaptação'!F15*Carreiras!F16+'Licença - Readaptação'!F24*Carreiras!F25+'Licença - Readaptação'!F33*Carreiras!F34+'Licença - Readaptação'!F42*Carreiras!F43+'Licença - Readaptação'!F51*Carreiras!F52+'Licença - Readaptação'!F60*Carreiras!F61+'Licença - Readaptação'!F69*Carreiras!F70+'Licença - Readaptação'!F78*Carreiras!F79+'Licença - Readaptação'!F87*Carreiras!F88</f>
        <v>0</v>
      </c>
      <c r="G97" s="69">
        <f>G6*Carreiras!G7+'Licença - Readaptação'!G15*Carreiras!G16+'Licença - Readaptação'!G24*Carreiras!G25+'Licença - Readaptação'!G33*Carreiras!G34+'Licença - Readaptação'!G42*Carreiras!G43+'Licença - Readaptação'!G51*Carreiras!G52+'Licença - Readaptação'!G60*Carreiras!G61+'Licença - Readaptação'!G69*Carreiras!G70+'Licença - Readaptação'!G78*Carreiras!G79+'Licença - Readaptação'!G87*Carreiras!G88</f>
        <v>0</v>
      </c>
      <c r="H97" s="69">
        <f>H6*Carreiras!H7+'Licença - Readaptação'!H15*Carreiras!H16+'Licença - Readaptação'!H24*Carreiras!H25+'Licença - Readaptação'!H33*Carreiras!H34+'Licença - Readaptação'!H42*Carreiras!H43+'Licença - Readaptação'!H51*Carreiras!H52+'Licença - Readaptação'!H60*Carreiras!H61+'Licença - Readaptação'!H69*Carreiras!H70+'Licença - Readaptação'!H78*Carreiras!H79+'Licença - Readaptação'!H87*Carreiras!H88</f>
        <v>0</v>
      </c>
      <c r="I97" s="69">
        <f>I6*Carreiras!I7+'Licença - Readaptação'!I15*Carreiras!I16+'Licença - Readaptação'!I24*Carreiras!I25+'Licença - Readaptação'!I33*Carreiras!I34+'Licença - Readaptação'!I42*Carreiras!I43+'Licença - Readaptação'!I51*Carreiras!I52+'Licença - Readaptação'!I60*Carreiras!I61+'Licença - Readaptação'!I69*Carreiras!I70+'Licença - Readaptação'!I78*Carreiras!I79+'Licença - Readaptação'!I87*Carreiras!I88</f>
        <v>0</v>
      </c>
      <c r="J97" s="69">
        <f>J6*Carreiras!J7+'Licença - Readaptação'!J15*Carreiras!J16+'Licença - Readaptação'!J24*Carreiras!J25+'Licença - Readaptação'!J33*Carreiras!J34+'Licença - Readaptação'!J42*Carreiras!J43+'Licença - Readaptação'!J51*Carreiras!J52+'Licença - Readaptação'!J60*Carreiras!J61+'Licença - Readaptação'!J69*Carreiras!J70+'Licença - Readaptação'!J78*Carreiras!J79+'Licença - Readaptação'!J87*Carreiras!J88</f>
        <v>0</v>
      </c>
      <c r="K97" s="69">
        <f>K6*Carreiras!K7+'Licença - Readaptação'!K15*Carreiras!K16+'Licença - Readaptação'!K24*Carreiras!K25+'Licença - Readaptação'!K33*Carreiras!K34+'Licença - Readaptação'!K42*Carreiras!K43+'Licença - Readaptação'!K51*Carreiras!K52+'Licença - Readaptação'!K60*Carreiras!K61+'Licença - Readaptação'!K69*Carreiras!K70+'Licença - Readaptação'!K78*Carreiras!K79+'Licença - Readaptação'!K87*Carreiras!K88</f>
        <v>0</v>
      </c>
      <c r="L97" s="69">
        <f>L6*Carreiras!L7+'Licença - Readaptação'!L15*Carreiras!L16+'Licença - Readaptação'!L24*Carreiras!L25+'Licença - Readaptação'!L33*Carreiras!L34+'Licença - Readaptação'!L42*Carreiras!L43+'Licença - Readaptação'!L51*Carreiras!L52+'Licença - Readaptação'!L60*Carreiras!L61+'Licença - Readaptação'!L69*Carreiras!L70+'Licença - Readaptação'!L78*Carreiras!L79+'Licença - Readaptação'!L87*Carreiras!L88</f>
        <v>0</v>
      </c>
      <c r="M97" s="69">
        <f>M6*Carreiras!M7+'Licença - Readaptação'!M15*Carreiras!M16+'Licença - Readaptação'!M24*Carreiras!M25+'Licença - Readaptação'!M33*Carreiras!M34+'Licença - Readaptação'!M42*Carreiras!M43+'Licença - Readaptação'!M51*Carreiras!M52+'Licença - Readaptação'!M60*Carreiras!M61+'Licença - Readaptação'!M69*Carreiras!M70+'Licença - Readaptação'!M78*Carreiras!M79+'Licença - Readaptação'!M87*Carreiras!M88</f>
        <v>0</v>
      </c>
      <c r="N97" s="69">
        <f>N6*Carreiras!N7+'Licença - Readaptação'!N15*Carreiras!N16+'Licença - Readaptação'!N24*Carreiras!N25+'Licença - Readaptação'!N33*Carreiras!N34+'Licença - Readaptação'!N42*Carreiras!N43+'Licença - Readaptação'!N51*Carreiras!N52+'Licença - Readaptação'!N60*Carreiras!N61+'Licença - Readaptação'!N69*Carreiras!N70+'Licença - Readaptação'!N78*Carreiras!N79+'Licença - Readaptação'!N87*Carreiras!N88</f>
        <v>0</v>
      </c>
      <c r="O97" s="69">
        <f>O6*Carreiras!O7+'Licença - Readaptação'!O15*Carreiras!O16+'Licença - Readaptação'!O24*Carreiras!O25+'Licença - Readaptação'!O33*Carreiras!O34+'Licença - Readaptação'!O42*Carreiras!O43+'Licença - Readaptação'!O51*Carreiras!O52+'Licença - Readaptação'!O60*Carreiras!O61+'Licença - Readaptação'!O69*Carreiras!O70+'Licença - Readaptação'!O78*Carreiras!O79+'Licença - Readaptação'!O87*Carreiras!O88</f>
        <v>0</v>
      </c>
      <c r="P97" s="69">
        <f>P6*Carreiras!P7+'Licença - Readaptação'!P15*Carreiras!P16+'Licença - Readaptação'!P24*Carreiras!P25+'Licença - Readaptação'!P33*Carreiras!P34+'Licença - Readaptação'!P42*Carreiras!P43+'Licença - Readaptação'!P51*Carreiras!P52+'Licença - Readaptação'!P60*Carreiras!P61+'Licença - Readaptação'!P69*Carreiras!P70+'Licença - Readaptação'!P78*Carreiras!P79+'Licença - Readaptação'!P87*Carreiras!P88</f>
        <v>0</v>
      </c>
      <c r="Q97" s="69">
        <f>Q6*Carreiras!Q7+'Licença - Readaptação'!Q15*Carreiras!Q16+'Licença - Readaptação'!Q24*Carreiras!Q25+'Licença - Readaptação'!Q33*Carreiras!Q34+'Licença - Readaptação'!Q42*Carreiras!Q43+'Licença - Readaptação'!Q51*Carreiras!Q52+'Licença - Readaptação'!Q60*Carreiras!Q61+'Licença - Readaptação'!Q69*Carreiras!Q70+'Licença - Readaptação'!Q78*Carreiras!Q79+'Licença - Readaptação'!Q87*Carreiras!Q88</f>
        <v>0</v>
      </c>
      <c r="R97" s="69">
        <f>R6*Carreiras!R7+'Licença - Readaptação'!R15*Carreiras!R16+'Licença - Readaptação'!R24*Carreiras!R25+'Licença - Readaptação'!R33*Carreiras!R34+'Licença - Readaptação'!R42*Carreiras!R43+'Licença - Readaptação'!R51*Carreiras!R52+'Licença - Readaptação'!R60*Carreiras!R61+'Licença - Readaptação'!R69*Carreiras!R70+'Licença - Readaptação'!R78*Carreiras!R79+'Licença - Readaptação'!R87*Carreiras!R88</f>
        <v>0</v>
      </c>
      <c r="S97" s="69">
        <f>S6*Carreiras!S7+'Licença - Readaptação'!S15*Carreiras!S16+'Licença - Readaptação'!S24*Carreiras!S25+'Licença - Readaptação'!S33*Carreiras!S34+'Licença - Readaptação'!S42*Carreiras!S43+'Licença - Readaptação'!S51*Carreiras!S52+'Licença - Readaptação'!S60*Carreiras!S61+'Licença - Readaptação'!S69*Carreiras!S70+'Licença - Readaptação'!S78*Carreiras!S79+'Licença - Readaptação'!S87*Carreiras!S88</f>
        <v>0</v>
      </c>
      <c r="T97" s="69">
        <f>T6*Carreiras!T7+'Licença - Readaptação'!T15*Carreiras!T16+'Licença - Readaptação'!T24*Carreiras!T25+'Licença - Readaptação'!T33*Carreiras!T34+'Licença - Readaptação'!T42*Carreiras!T43+'Licença - Readaptação'!T51*Carreiras!T52+'Licença - Readaptação'!T60*Carreiras!T61+'Licença - Readaptação'!T69*Carreiras!T70+'Licença - Readaptação'!T78*Carreiras!T79+'Licença - Readaptação'!T87*Carreiras!T88</f>
        <v>0</v>
      </c>
      <c r="U97" s="69">
        <f>U6*Carreiras!U7+'Licença - Readaptação'!U15*Carreiras!U16+'Licença - Readaptação'!U24*Carreiras!U25+'Licença - Readaptação'!U33*Carreiras!U34+'Licença - Readaptação'!U42*Carreiras!U43+'Licença - Readaptação'!U51*Carreiras!U52+'Licença - Readaptação'!U60*Carreiras!U61+'Licença - Readaptação'!U69*Carreiras!U70+'Licença - Readaptação'!U78*Carreiras!U79+'Licença - Readaptação'!U87*Carreiras!U88</f>
        <v>0</v>
      </c>
      <c r="V97" s="69">
        <f>V6*Carreiras!V7+'Licença - Readaptação'!V15*Carreiras!V16+'Licença - Readaptação'!V24*Carreiras!V25+'Licença - Readaptação'!V33*Carreiras!V34+'Licença - Readaptação'!V42*Carreiras!V43+'Licença - Readaptação'!V51*Carreiras!V52+'Licença - Readaptação'!V60*Carreiras!V61+'Licença - Readaptação'!V69*Carreiras!V70+'Licença - Readaptação'!V78*Carreiras!V79+'Licença - Readaptação'!V87*Carreiras!V88</f>
        <v>0</v>
      </c>
      <c r="W97" s="69">
        <f>W6*Carreiras!W7+'Licença - Readaptação'!W15*Carreiras!W16+'Licença - Readaptação'!W24*Carreiras!W25+'Licença - Readaptação'!W33*Carreiras!W34+'Licença - Readaptação'!W42*Carreiras!W43+'Licença - Readaptação'!W51*Carreiras!W52+'Licença - Readaptação'!W60*Carreiras!W61+'Licença - Readaptação'!W69*Carreiras!W70+'Licença - Readaptação'!W78*Carreiras!W79+'Licença - Readaptação'!W87*Carreiras!W88</f>
        <v>0</v>
      </c>
      <c r="X97" s="69">
        <f>X6*Carreiras!X7+'Licença - Readaptação'!X15*Carreiras!X16+'Licença - Readaptação'!X24*Carreiras!X25+'Licença - Readaptação'!X33*Carreiras!X34+'Licença - Readaptação'!X42*Carreiras!X43+'Licença - Readaptação'!X51*Carreiras!X52+'Licença - Readaptação'!X60*Carreiras!X61+'Licença - Readaptação'!X69*Carreiras!X70+'Licença - Readaptação'!X78*Carreiras!X79+'Licença - Readaptação'!X87*Carreiras!X88</f>
        <v>0</v>
      </c>
      <c r="Y97" s="69">
        <f>Y6*Carreiras!Y7+'Licença - Readaptação'!Y15*Carreiras!Y16+'Licença - Readaptação'!Y24*Carreiras!Y25+'Licença - Readaptação'!Y33*Carreiras!Y34+'Licença - Readaptação'!Y42*Carreiras!Y43+'Licença - Readaptação'!Y51*Carreiras!Y52+'Licença - Readaptação'!Y60*Carreiras!Y61+'Licença - Readaptação'!Y69*Carreiras!Y70+'Licença - Readaptação'!Y78*Carreiras!Y79+'Licença - Readaptação'!Y87*Carreiras!Y88</f>
        <v>0</v>
      </c>
      <c r="Z97" s="69">
        <f>Z6*Carreiras!Z7+'Licença - Readaptação'!Z15*Carreiras!Z16+'Licença - Readaptação'!Z24*Carreiras!Z25+'Licença - Readaptação'!Z33*Carreiras!Z34+'Licença - Readaptação'!Z42*Carreiras!Z43+'Licença - Readaptação'!Z51*Carreiras!Z52+'Licença - Readaptação'!Z60*Carreiras!Z61+'Licença - Readaptação'!Z69*Carreiras!Z70+'Licença - Readaptação'!Z78*Carreiras!Z79+'Licença - Readaptação'!Z87*Carreiras!Z88</f>
        <v>0</v>
      </c>
      <c r="AA97" s="69">
        <f>AA6*Carreiras!AA7+'Licença - Readaptação'!AA15*Carreiras!AA16+'Licença - Readaptação'!AA24*Carreiras!AA25+'Licença - Readaptação'!AA33*Carreiras!AA34+'Licença - Readaptação'!AA42*Carreiras!AA43+'Licença - Readaptação'!AA51*Carreiras!AA52+'Licença - Readaptação'!AA60*Carreiras!AA61+'Licença - Readaptação'!AA69*Carreiras!AA70+'Licença - Readaptação'!AA78*Carreiras!AA79+'Licença - Readaptação'!AA87*Carreiras!AA88</f>
        <v>0</v>
      </c>
      <c r="AB97" s="69">
        <f>AB6*Carreiras!AB7+'Licença - Readaptação'!AB15*Carreiras!AB16+'Licença - Readaptação'!AB24*Carreiras!AB25+'Licença - Readaptação'!AB33*Carreiras!AB34+'Licença - Readaptação'!AB42*Carreiras!AB43+'Licença - Readaptação'!AB51*Carreiras!AB52+'Licença - Readaptação'!AB60*Carreiras!AB61+'Licença - Readaptação'!AB69*Carreiras!AB70+'Licença - Readaptação'!AB78*Carreiras!AB79+'Licença - Readaptação'!AB87*Carreiras!AB88</f>
        <v>0</v>
      </c>
      <c r="AC97" s="69">
        <f>AC6*Carreiras!AC7+'Licença - Readaptação'!AC15*Carreiras!AC16+'Licença - Readaptação'!AC24*Carreiras!AC25+'Licença - Readaptação'!AC33*Carreiras!AC34+'Licença - Readaptação'!AC42*Carreiras!AC43+'Licença - Readaptação'!AC51*Carreiras!AC52+'Licença - Readaptação'!AC60*Carreiras!AC61+'Licença - Readaptação'!AC69*Carreiras!AC70+'Licença - Readaptação'!AC78*Carreiras!AC79+'Licença - Readaptação'!AC87*Carreiras!AC88</f>
        <v>0</v>
      </c>
      <c r="AD97" s="69">
        <f>AD6*Carreiras!AD7+'Licença - Readaptação'!AD15*Carreiras!AD16+'Licença - Readaptação'!AD24*Carreiras!AD25+'Licença - Readaptação'!AD33*Carreiras!AD34+'Licença - Readaptação'!AD42*Carreiras!AD43+'Licença - Readaptação'!AD51*Carreiras!AD52+'Licença - Readaptação'!AD60*Carreiras!AD61+'Licença - Readaptação'!AD69*Carreiras!AD70+'Licença - Readaptação'!AD78*Carreiras!AD79+'Licença - Readaptação'!AD87*Carreiras!AD88</f>
        <v>0</v>
      </c>
      <c r="AE97" s="69">
        <f>AE6*Carreiras!AE7+'Licença - Readaptação'!AE15*Carreiras!AE16+'Licença - Readaptação'!AE24*Carreiras!AE25+'Licença - Readaptação'!AE33*Carreiras!AE34+'Licença - Readaptação'!AE42*Carreiras!AE43+'Licença - Readaptação'!AE51*Carreiras!AE52+'Licença - Readaptação'!AE60*Carreiras!AE61+'Licença - Readaptação'!AE69*Carreiras!AE70+'Licença - Readaptação'!AE78*Carreiras!AE79+'Licença - Readaptação'!AE87*Carreiras!AE88</f>
        <v>0</v>
      </c>
      <c r="AF97" s="69">
        <f>AF6*Carreiras!AF7+'Licença - Readaptação'!AF15*Carreiras!AF16+'Licença - Readaptação'!AF24*Carreiras!AF25+'Licença - Readaptação'!AF33*Carreiras!AF34+'Licença - Readaptação'!AF42*Carreiras!AF43+'Licença - Readaptação'!AF51*Carreiras!AF52+'Licença - Readaptação'!AF60*Carreiras!AF61+'Licença - Readaptação'!AF69*Carreiras!AF70+'Licença - Readaptação'!AF78*Carreiras!AF79+'Licença - Readaptação'!AF87*Carreiras!AF88</f>
        <v>0</v>
      </c>
      <c r="AG97" s="69">
        <f>AG6*Carreiras!AG7+'Licença - Readaptação'!AG15*Carreiras!AG16+'Licença - Readaptação'!AG24*Carreiras!AG25+'Licença - Readaptação'!AG33*Carreiras!AG34+'Licença - Readaptação'!AG42*Carreiras!AG43+'Licença - Readaptação'!AG51*Carreiras!AG52+'Licença - Readaptação'!AG60*Carreiras!AG61+'Licença - Readaptação'!AG69*Carreiras!AG70+'Licença - Readaptação'!AG78*Carreiras!AG79+'Licença - Readaptação'!AG87*Carreiras!AG88</f>
        <v>0</v>
      </c>
      <c r="AH97" s="69">
        <f>AH6*Carreiras!AH7+'Licença - Readaptação'!AH15*Carreiras!AH16+'Licença - Readaptação'!AH24*Carreiras!AH25+'Licença - Readaptação'!AH33*Carreiras!AH34+'Licença - Readaptação'!AH42*Carreiras!AH43+'Licença - Readaptação'!AH51*Carreiras!AH52+'Licença - Readaptação'!AH60*Carreiras!AH61+'Licença - Readaptação'!AH69*Carreiras!AH70+'Licença - Readaptação'!AH78*Carreiras!AH79+'Licença - Readaptação'!AH87*Carreiras!AH88</f>
        <v>0</v>
      </c>
      <c r="AI97" s="69">
        <f>AI6*Carreiras!AI7+'Licença - Readaptação'!AI15*Carreiras!AI16+'Licença - Readaptação'!AI24*Carreiras!AI25+'Licença - Readaptação'!AI33*Carreiras!AI34+'Licença - Readaptação'!AI42*Carreiras!AI43+'Licença - Readaptação'!AI51*Carreiras!AI52+'Licença - Readaptação'!AI60*Carreiras!AI61+'Licença - Readaptação'!AI69*Carreiras!AI70+'Licença - Readaptação'!AI78*Carreiras!AI79+'Licença - Readaptação'!AI87*Carreiras!AI88</f>
        <v>0</v>
      </c>
      <c r="AJ97" s="69">
        <f>AJ6*Carreiras!AJ7+'Licença - Readaptação'!AJ15*Carreiras!AJ16+'Licença - Readaptação'!AJ24*Carreiras!AJ25+'Licença - Readaptação'!AJ33*Carreiras!AJ34+'Licença - Readaptação'!AJ42*Carreiras!AJ43+'Licença - Readaptação'!AJ51*Carreiras!AJ52+'Licença - Readaptação'!AJ60*Carreiras!AJ61+'Licença - Readaptação'!AJ69*Carreiras!AJ70+'Licença - Readaptação'!AJ78*Carreiras!AJ79+'Licença - Readaptação'!AJ87*Carreiras!AJ88</f>
        <v>0</v>
      </c>
      <c r="AK97" s="69">
        <f>AK6*Carreiras!AK7+'Licença - Readaptação'!AK15*Carreiras!AK16+'Licença - Readaptação'!AK24*Carreiras!AK25+'Licença - Readaptação'!AK33*Carreiras!AK34+'Licença - Readaptação'!AK42*Carreiras!AK43+'Licença - Readaptação'!AK51*Carreiras!AK52+'Licença - Readaptação'!AK60*Carreiras!AK61+'Licença - Readaptação'!AK69*Carreiras!AK70+'Licença - Readaptação'!AK78*Carreiras!AK79+'Licença - Readaptação'!AK87*Carreiras!AK88</f>
        <v>0</v>
      </c>
      <c r="AL97" s="69">
        <f>AL6*Carreiras!AL7+'Licença - Readaptação'!AL15*Carreiras!AL16+'Licença - Readaptação'!AL24*Carreiras!AL25+'Licença - Readaptação'!AL33*Carreiras!AL34+'Licença - Readaptação'!AL42*Carreiras!AL43+'Licença - Readaptação'!AL51*Carreiras!AL52+'Licença - Readaptação'!AL60*Carreiras!AL61+'Licença - Readaptação'!AL69*Carreiras!AL70+'Licença - Readaptação'!AL78*Carreiras!AL79+'Licença - Readaptação'!AL87*Carreiras!AL88</f>
        <v>0</v>
      </c>
      <c r="AM97" s="69">
        <f>AM6*Carreiras!AM7+'Licença - Readaptação'!AM15*Carreiras!AM16+'Licença - Readaptação'!AM24*Carreiras!AM25+'Licença - Readaptação'!AM33*Carreiras!AM34+'Licença - Readaptação'!AM42*Carreiras!AM43+'Licença - Readaptação'!AM51*Carreiras!AM52+'Licença - Readaptação'!AM60*Carreiras!AM61+'Licença - Readaptação'!AM69*Carreiras!AM70+'Licença - Readaptação'!AM78*Carreiras!AM79+'Licença - Readaptação'!AM87*Carreiras!AM88</f>
        <v>0</v>
      </c>
      <c r="AN97" s="69">
        <f>AN6*Carreiras!AN7+'Licença - Readaptação'!AN15*Carreiras!AN16+'Licença - Readaptação'!AN24*Carreiras!AN25+'Licença - Readaptação'!AN33*Carreiras!AN34+'Licença - Readaptação'!AN42*Carreiras!AN43+'Licença - Readaptação'!AN51*Carreiras!AN52+'Licença - Readaptação'!AN60*Carreiras!AN61+'Licença - Readaptação'!AN69*Carreiras!AN70+'Licença - Readaptação'!AN78*Carreiras!AN79+'Licença - Readaptação'!AN87*Carreiras!AN88</f>
        <v>0</v>
      </c>
      <c r="AO97" s="69">
        <f>AO6*Carreiras!AO7+'Licença - Readaptação'!AO15*Carreiras!AO16+'Licença - Readaptação'!AO24*Carreiras!AO25+'Licença - Readaptação'!AO33*Carreiras!AO34+'Licença - Readaptação'!AO42*Carreiras!AO43+'Licença - Readaptação'!AO51*Carreiras!AO52+'Licença - Readaptação'!AO60*Carreiras!AO61+'Licença - Readaptação'!AO69*Carreiras!AO70+'Licença - Readaptação'!AO78*Carreiras!AO79+'Licença - Readaptação'!AO87*Carreiras!AO88</f>
        <v>0</v>
      </c>
      <c r="AP97" s="69">
        <f>AP6*Carreiras!AP7+'Licença - Readaptação'!AP15*Carreiras!AP16+'Licença - Readaptação'!AP24*Carreiras!AP25+'Licença - Readaptação'!AP33*Carreiras!AP34+'Licença - Readaptação'!AP42*Carreiras!AP43+'Licença - Readaptação'!AP51*Carreiras!AP52+'Licença - Readaptação'!AP60*Carreiras!AP61+'Licença - Readaptação'!AP69*Carreiras!AP70+'Licença - Readaptação'!AP78*Carreiras!AP79+'Licença - Readaptação'!AP87*Carreiras!AP88</f>
        <v>0</v>
      </c>
    </row>
    <row r="98" spans="2:42" x14ac:dyDescent="0.25">
      <c r="B98" s="91" t="str">
        <f>IF(qtd_niveis&gt;1,"II","")</f>
        <v/>
      </c>
      <c r="C98" s="69">
        <f>C7*Carreiras!C8+'Licença - Readaptação'!C16*Carreiras!C17+'Licença - Readaptação'!C25*Carreiras!C26+'Licença - Readaptação'!C34*Carreiras!C35+'Licença - Readaptação'!C43*Carreiras!C44+'Licença - Readaptação'!C52*Carreiras!C53+'Licença - Readaptação'!C61*Carreiras!C62+'Licença - Readaptação'!C70*Carreiras!C71+'Licença - Readaptação'!C79*Carreiras!C80+'Licença - Readaptação'!C88*Carreiras!C89</f>
        <v>0</v>
      </c>
      <c r="D98" s="69">
        <f>D7*Carreiras!D8+'Licença - Readaptação'!D16*Carreiras!D17+'Licença - Readaptação'!D25*Carreiras!D26+'Licença - Readaptação'!D34*Carreiras!D35+'Licença - Readaptação'!D43*Carreiras!D44+'Licença - Readaptação'!D52*Carreiras!D53+'Licença - Readaptação'!D61*Carreiras!D62+'Licença - Readaptação'!D70*Carreiras!D71+'Licença - Readaptação'!D79*Carreiras!D80+'Licença - Readaptação'!D88*Carreiras!D89</f>
        <v>0</v>
      </c>
      <c r="E98" s="69">
        <f>E7*Carreiras!E8+'Licença - Readaptação'!E16*Carreiras!E17+'Licença - Readaptação'!E25*Carreiras!E26+'Licença - Readaptação'!E34*Carreiras!E35+'Licença - Readaptação'!E43*Carreiras!E44+'Licença - Readaptação'!E52*Carreiras!E53+'Licença - Readaptação'!E61*Carreiras!E62+'Licença - Readaptação'!E70*Carreiras!E71+'Licença - Readaptação'!E79*Carreiras!E80+'Licença - Readaptação'!E88*Carreiras!E89</f>
        <v>0</v>
      </c>
      <c r="F98" s="69">
        <f>F7*Carreiras!F8+'Licença - Readaptação'!F16*Carreiras!F17+'Licença - Readaptação'!F25*Carreiras!F26+'Licença - Readaptação'!F34*Carreiras!F35+'Licença - Readaptação'!F43*Carreiras!F44+'Licença - Readaptação'!F52*Carreiras!F53+'Licença - Readaptação'!F61*Carreiras!F62+'Licença - Readaptação'!F70*Carreiras!F71+'Licença - Readaptação'!F79*Carreiras!F80+'Licença - Readaptação'!F88*Carreiras!F89</f>
        <v>0</v>
      </c>
      <c r="G98" s="69">
        <f>G7*Carreiras!G8+'Licença - Readaptação'!G16*Carreiras!G17+'Licença - Readaptação'!G25*Carreiras!G26+'Licença - Readaptação'!G34*Carreiras!G35+'Licença - Readaptação'!G43*Carreiras!G44+'Licença - Readaptação'!G52*Carreiras!G53+'Licença - Readaptação'!G61*Carreiras!G62+'Licença - Readaptação'!G70*Carreiras!G71+'Licença - Readaptação'!G79*Carreiras!G80+'Licença - Readaptação'!G88*Carreiras!G89</f>
        <v>0</v>
      </c>
      <c r="H98" s="69">
        <f>H7*Carreiras!H8+'Licença - Readaptação'!H16*Carreiras!H17+'Licença - Readaptação'!H25*Carreiras!H26+'Licença - Readaptação'!H34*Carreiras!H35+'Licença - Readaptação'!H43*Carreiras!H44+'Licença - Readaptação'!H52*Carreiras!H53+'Licença - Readaptação'!H61*Carreiras!H62+'Licença - Readaptação'!H70*Carreiras!H71+'Licença - Readaptação'!H79*Carreiras!H80+'Licença - Readaptação'!H88*Carreiras!H89</f>
        <v>0</v>
      </c>
      <c r="I98" s="69">
        <f>I7*Carreiras!I8+'Licença - Readaptação'!I16*Carreiras!I17+'Licença - Readaptação'!I25*Carreiras!I26+'Licença - Readaptação'!I34*Carreiras!I35+'Licença - Readaptação'!I43*Carreiras!I44+'Licença - Readaptação'!I52*Carreiras!I53+'Licença - Readaptação'!I61*Carreiras!I62+'Licença - Readaptação'!I70*Carreiras!I71+'Licença - Readaptação'!I79*Carreiras!I80+'Licença - Readaptação'!I88*Carreiras!I89</f>
        <v>0</v>
      </c>
      <c r="J98" s="69">
        <f>J7*Carreiras!J8+'Licença - Readaptação'!J16*Carreiras!J17+'Licença - Readaptação'!J25*Carreiras!J26+'Licença - Readaptação'!J34*Carreiras!J35+'Licença - Readaptação'!J43*Carreiras!J44+'Licença - Readaptação'!J52*Carreiras!J53+'Licença - Readaptação'!J61*Carreiras!J62+'Licença - Readaptação'!J70*Carreiras!J71+'Licença - Readaptação'!J79*Carreiras!J80+'Licença - Readaptação'!J88*Carreiras!J89</f>
        <v>0</v>
      </c>
      <c r="K98" s="69">
        <f>K7*Carreiras!K8+'Licença - Readaptação'!K16*Carreiras!K17+'Licença - Readaptação'!K25*Carreiras!K26+'Licença - Readaptação'!K34*Carreiras!K35+'Licença - Readaptação'!K43*Carreiras!K44+'Licença - Readaptação'!K52*Carreiras!K53+'Licença - Readaptação'!K61*Carreiras!K62+'Licença - Readaptação'!K70*Carreiras!K71+'Licença - Readaptação'!K79*Carreiras!K80+'Licença - Readaptação'!K88*Carreiras!K89</f>
        <v>0</v>
      </c>
      <c r="L98" s="69">
        <f>L7*Carreiras!L8+'Licença - Readaptação'!L16*Carreiras!L17+'Licença - Readaptação'!L25*Carreiras!L26+'Licença - Readaptação'!L34*Carreiras!L35+'Licença - Readaptação'!L43*Carreiras!L44+'Licença - Readaptação'!L52*Carreiras!L53+'Licença - Readaptação'!L61*Carreiras!L62+'Licença - Readaptação'!L70*Carreiras!L71+'Licença - Readaptação'!L79*Carreiras!L80+'Licença - Readaptação'!L88*Carreiras!L89</f>
        <v>0</v>
      </c>
      <c r="M98" s="69">
        <f>M7*Carreiras!M8+'Licença - Readaptação'!M16*Carreiras!M17+'Licença - Readaptação'!M25*Carreiras!M26+'Licença - Readaptação'!M34*Carreiras!M35+'Licença - Readaptação'!M43*Carreiras!M44+'Licença - Readaptação'!M52*Carreiras!M53+'Licença - Readaptação'!M61*Carreiras!M62+'Licença - Readaptação'!M70*Carreiras!M71+'Licença - Readaptação'!M79*Carreiras!M80+'Licença - Readaptação'!M88*Carreiras!M89</f>
        <v>0</v>
      </c>
      <c r="N98" s="69">
        <f>N7*Carreiras!N8+'Licença - Readaptação'!N16*Carreiras!N17+'Licença - Readaptação'!N25*Carreiras!N26+'Licença - Readaptação'!N34*Carreiras!N35+'Licença - Readaptação'!N43*Carreiras!N44+'Licença - Readaptação'!N52*Carreiras!N53+'Licença - Readaptação'!N61*Carreiras!N62+'Licença - Readaptação'!N70*Carreiras!N71+'Licença - Readaptação'!N79*Carreiras!N80+'Licença - Readaptação'!N88*Carreiras!N89</f>
        <v>0</v>
      </c>
      <c r="O98" s="69">
        <f>O7*Carreiras!O8+'Licença - Readaptação'!O16*Carreiras!O17+'Licença - Readaptação'!O25*Carreiras!O26+'Licença - Readaptação'!O34*Carreiras!O35+'Licença - Readaptação'!O43*Carreiras!O44+'Licença - Readaptação'!O52*Carreiras!O53+'Licença - Readaptação'!O61*Carreiras!O62+'Licença - Readaptação'!O70*Carreiras!O71+'Licença - Readaptação'!O79*Carreiras!O80+'Licença - Readaptação'!O88*Carreiras!O89</f>
        <v>0</v>
      </c>
      <c r="P98" s="69">
        <f>P7*Carreiras!P8+'Licença - Readaptação'!P16*Carreiras!P17+'Licença - Readaptação'!P25*Carreiras!P26+'Licença - Readaptação'!P34*Carreiras!P35+'Licença - Readaptação'!P43*Carreiras!P44+'Licença - Readaptação'!P52*Carreiras!P53+'Licença - Readaptação'!P61*Carreiras!P62+'Licença - Readaptação'!P70*Carreiras!P71+'Licença - Readaptação'!P79*Carreiras!P80+'Licença - Readaptação'!P88*Carreiras!P89</f>
        <v>0</v>
      </c>
      <c r="Q98" s="69">
        <f>Q7*Carreiras!Q8+'Licença - Readaptação'!Q16*Carreiras!Q17+'Licença - Readaptação'!Q25*Carreiras!Q26+'Licença - Readaptação'!Q34*Carreiras!Q35+'Licença - Readaptação'!Q43*Carreiras!Q44+'Licença - Readaptação'!Q52*Carreiras!Q53+'Licença - Readaptação'!Q61*Carreiras!Q62+'Licença - Readaptação'!Q70*Carreiras!Q71+'Licença - Readaptação'!Q79*Carreiras!Q80+'Licença - Readaptação'!Q88*Carreiras!Q89</f>
        <v>0</v>
      </c>
      <c r="R98" s="69">
        <f>R7*Carreiras!R8+'Licença - Readaptação'!R16*Carreiras!R17+'Licença - Readaptação'!R25*Carreiras!R26+'Licença - Readaptação'!R34*Carreiras!R35+'Licença - Readaptação'!R43*Carreiras!R44+'Licença - Readaptação'!R52*Carreiras!R53+'Licença - Readaptação'!R61*Carreiras!R62+'Licença - Readaptação'!R70*Carreiras!R71+'Licença - Readaptação'!R79*Carreiras!R80+'Licença - Readaptação'!R88*Carreiras!R89</f>
        <v>0</v>
      </c>
      <c r="S98" s="69">
        <f>S7*Carreiras!S8+'Licença - Readaptação'!S16*Carreiras!S17+'Licença - Readaptação'!S25*Carreiras!S26+'Licença - Readaptação'!S34*Carreiras!S35+'Licença - Readaptação'!S43*Carreiras!S44+'Licença - Readaptação'!S52*Carreiras!S53+'Licença - Readaptação'!S61*Carreiras!S62+'Licença - Readaptação'!S70*Carreiras!S71+'Licença - Readaptação'!S79*Carreiras!S80+'Licença - Readaptação'!S88*Carreiras!S89</f>
        <v>0</v>
      </c>
      <c r="T98" s="69">
        <f>T7*Carreiras!T8+'Licença - Readaptação'!T16*Carreiras!T17+'Licença - Readaptação'!T25*Carreiras!T26+'Licença - Readaptação'!T34*Carreiras!T35+'Licença - Readaptação'!T43*Carreiras!T44+'Licença - Readaptação'!T52*Carreiras!T53+'Licença - Readaptação'!T61*Carreiras!T62+'Licença - Readaptação'!T70*Carreiras!T71+'Licença - Readaptação'!T79*Carreiras!T80+'Licença - Readaptação'!T88*Carreiras!T89</f>
        <v>0</v>
      </c>
      <c r="U98" s="69">
        <f>U7*Carreiras!U8+'Licença - Readaptação'!U16*Carreiras!U17+'Licença - Readaptação'!U25*Carreiras!U26+'Licença - Readaptação'!U34*Carreiras!U35+'Licença - Readaptação'!U43*Carreiras!U44+'Licença - Readaptação'!U52*Carreiras!U53+'Licença - Readaptação'!U61*Carreiras!U62+'Licença - Readaptação'!U70*Carreiras!U71+'Licença - Readaptação'!U79*Carreiras!U80+'Licença - Readaptação'!U88*Carreiras!U89</f>
        <v>0</v>
      </c>
      <c r="V98" s="69">
        <f>V7*Carreiras!V8+'Licença - Readaptação'!V16*Carreiras!V17+'Licença - Readaptação'!V25*Carreiras!V26+'Licença - Readaptação'!V34*Carreiras!V35+'Licença - Readaptação'!V43*Carreiras!V44+'Licença - Readaptação'!V52*Carreiras!V53+'Licença - Readaptação'!V61*Carreiras!V62+'Licença - Readaptação'!V70*Carreiras!V71+'Licença - Readaptação'!V79*Carreiras!V80+'Licença - Readaptação'!V88*Carreiras!V89</f>
        <v>0</v>
      </c>
      <c r="W98" s="69">
        <f>W7*Carreiras!W8+'Licença - Readaptação'!W16*Carreiras!W17+'Licença - Readaptação'!W25*Carreiras!W26+'Licença - Readaptação'!W34*Carreiras!W35+'Licença - Readaptação'!W43*Carreiras!W44+'Licença - Readaptação'!W52*Carreiras!W53+'Licença - Readaptação'!W61*Carreiras!W62+'Licença - Readaptação'!W70*Carreiras!W71+'Licença - Readaptação'!W79*Carreiras!W80+'Licença - Readaptação'!W88*Carreiras!W89</f>
        <v>0</v>
      </c>
      <c r="X98" s="69">
        <f>X7*Carreiras!X8+'Licença - Readaptação'!X16*Carreiras!X17+'Licença - Readaptação'!X25*Carreiras!X26+'Licença - Readaptação'!X34*Carreiras!X35+'Licença - Readaptação'!X43*Carreiras!X44+'Licença - Readaptação'!X52*Carreiras!X53+'Licença - Readaptação'!X61*Carreiras!X62+'Licença - Readaptação'!X70*Carreiras!X71+'Licença - Readaptação'!X79*Carreiras!X80+'Licença - Readaptação'!X88*Carreiras!X89</f>
        <v>0</v>
      </c>
      <c r="Y98" s="69">
        <f>Y7*Carreiras!Y8+'Licença - Readaptação'!Y16*Carreiras!Y17+'Licença - Readaptação'!Y25*Carreiras!Y26+'Licença - Readaptação'!Y34*Carreiras!Y35+'Licença - Readaptação'!Y43*Carreiras!Y44+'Licença - Readaptação'!Y52*Carreiras!Y53+'Licença - Readaptação'!Y61*Carreiras!Y62+'Licença - Readaptação'!Y70*Carreiras!Y71+'Licença - Readaptação'!Y79*Carreiras!Y80+'Licença - Readaptação'!Y88*Carreiras!Y89</f>
        <v>0</v>
      </c>
      <c r="Z98" s="69">
        <f>Z7*Carreiras!Z8+'Licença - Readaptação'!Z16*Carreiras!Z17+'Licença - Readaptação'!Z25*Carreiras!Z26+'Licença - Readaptação'!Z34*Carreiras!Z35+'Licença - Readaptação'!Z43*Carreiras!Z44+'Licença - Readaptação'!Z52*Carreiras!Z53+'Licença - Readaptação'!Z61*Carreiras!Z62+'Licença - Readaptação'!Z70*Carreiras!Z71+'Licença - Readaptação'!Z79*Carreiras!Z80+'Licença - Readaptação'!Z88*Carreiras!Z89</f>
        <v>0</v>
      </c>
      <c r="AA98" s="69">
        <f>AA7*Carreiras!AA8+'Licença - Readaptação'!AA16*Carreiras!AA17+'Licença - Readaptação'!AA25*Carreiras!AA26+'Licença - Readaptação'!AA34*Carreiras!AA35+'Licença - Readaptação'!AA43*Carreiras!AA44+'Licença - Readaptação'!AA52*Carreiras!AA53+'Licença - Readaptação'!AA61*Carreiras!AA62+'Licença - Readaptação'!AA70*Carreiras!AA71+'Licença - Readaptação'!AA79*Carreiras!AA80+'Licença - Readaptação'!AA88*Carreiras!AA89</f>
        <v>0</v>
      </c>
      <c r="AB98" s="69">
        <f>AB7*Carreiras!AB8+'Licença - Readaptação'!AB16*Carreiras!AB17+'Licença - Readaptação'!AB25*Carreiras!AB26+'Licença - Readaptação'!AB34*Carreiras!AB35+'Licença - Readaptação'!AB43*Carreiras!AB44+'Licença - Readaptação'!AB52*Carreiras!AB53+'Licença - Readaptação'!AB61*Carreiras!AB62+'Licença - Readaptação'!AB70*Carreiras!AB71+'Licença - Readaptação'!AB79*Carreiras!AB80+'Licença - Readaptação'!AB88*Carreiras!AB89</f>
        <v>0</v>
      </c>
      <c r="AC98" s="69">
        <f>AC7*Carreiras!AC8+'Licença - Readaptação'!AC16*Carreiras!AC17+'Licença - Readaptação'!AC25*Carreiras!AC26+'Licença - Readaptação'!AC34*Carreiras!AC35+'Licença - Readaptação'!AC43*Carreiras!AC44+'Licença - Readaptação'!AC52*Carreiras!AC53+'Licença - Readaptação'!AC61*Carreiras!AC62+'Licença - Readaptação'!AC70*Carreiras!AC71+'Licença - Readaptação'!AC79*Carreiras!AC80+'Licença - Readaptação'!AC88*Carreiras!AC89</f>
        <v>0</v>
      </c>
      <c r="AD98" s="69">
        <f>AD7*Carreiras!AD8+'Licença - Readaptação'!AD16*Carreiras!AD17+'Licença - Readaptação'!AD25*Carreiras!AD26+'Licença - Readaptação'!AD34*Carreiras!AD35+'Licença - Readaptação'!AD43*Carreiras!AD44+'Licença - Readaptação'!AD52*Carreiras!AD53+'Licença - Readaptação'!AD61*Carreiras!AD62+'Licença - Readaptação'!AD70*Carreiras!AD71+'Licença - Readaptação'!AD79*Carreiras!AD80+'Licença - Readaptação'!AD88*Carreiras!AD89</f>
        <v>0</v>
      </c>
      <c r="AE98" s="69">
        <f>AE7*Carreiras!AE8+'Licença - Readaptação'!AE16*Carreiras!AE17+'Licença - Readaptação'!AE25*Carreiras!AE26+'Licença - Readaptação'!AE34*Carreiras!AE35+'Licença - Readaptação'!AE43*Carreiras!AE44+'Licença - Readaptação'!AE52*Carreiras!AE53+'Licença - Readaptação'!AE61*Carreiras!AE62+'Licença - Readaptação'!AE70*Carreiras!AE71+'Licença - Readaptação'!AE79*Carreiras!AE80+'Licença - Readaptação'!AE88*Carreiras!AE89</f>
        <v>0</v>
      </c>
      <c r="AF98" s="69">
        <f>AF7*Carreiras!AF8+'Licença - Readaptação'!AF16*Carreiras!AF17+'Licença - Readaptação'!AF25*Carreiras!AF26+'Licença - Readaptação'!AF34*Carreiras!AF35+'Licença - Readaptação'!AF43*Carreiras!AF44+'Licença - Readaptação'!AF52*Carreiras!AF53+'Licença - Readaptação'!AF61*Carreiras!AF62+'Licença - Readaptação'!AF70*Carreiras!AF71+'Licença - Readaptação'!AF79*Carreiras!AF80+'Licença - Readaptação'!AF88*Carreiras!AF89</f>
        <v>0</v>
      </c>
      <c r="AG98" s="69">
        <f>AG7*Carreiras!AG8+'Licença - Readaptação'!AG16*Carreiras!AG17+'Licença - Readaptação'!AG25*Carreiras!AG26+'Licença - Readaptação'!AG34*Carreiras!AG35+'Licença - Readaptação'!AG43*Carreiras!AG44+'Licença - Readaptação'!AG52*Carreiras!AG53+'Licença - Readaptação'!AG61*Carreiras!AG62+'Licença - Readaptação'!AG70*Carreiras!AG71+'Licença - Readaptação'!AG79*Carreiras!AG80+'Licença - Readaptação'!AG88*Carreiras!AG89</f>
        <v>0</v>
      </c>
      <c r="AH98" s="69">
        <f>AH7*Carreiras!AH8+'Licença - Readaptação'!AH16*Carreiras!AH17+'Licença - Readaptação'!AH25*Carreiras!AH26+'Licença - Readaptação'!AH34*Carreiras!AH35+'Licença - Readaptação'!AH43*Carreiras!AH44+'Licença - Readaptação'!AH52*Carreiras!AH53+'Licença - Readaptação'!AH61*Carreiras!AH62+'Licença - Readaptação'!AH70*Carreiras!AH71+'Licença - Readaptação'!AH79*Carreiras!AH80+'Licença - Readaptação'!AH88*Carreiras!AH89</f>
        <v>0</v>
      </c>
      <c r="AI98" s="69">
        <f>AI7*Carreiras!AI8+'Licença - Readaptação'!AI16*Carreiras!AI17+'Licença - Readaptação'!AI25*Carreiras!AI26+'Licença - Readaptação'!AI34*Carreiras!AI35+'Licença - Readaptação'!AI43*Carreiras!AI44+'Licença - Readaptação'!AI52*Carreiras!AI53+'Licença - Readaptação'!AI61*Carreiras!AI62+'Licença - Readaptação'!AI70*Carreiras!AI71+'Licença - Readaptação'!AI79*Carreiras!AI80+'Licença - Readaptação'!AI88*Carreiras!AI89</f>
        <v>0</v>
      </c>
      <c r="AJ98" s="69">
        <f>AJ7*Carreiras!AJ8+'Licença - Readaptação'!AJ16*Carreiras!AJ17+'Licença - Readaptação'!AJ25*Carreiras!AJ26+'Licença - Readaptação'!AJ34*Carreiras!AJ35+'Licença - Readaptação'!AJ43*Carreiras!AJ44+'Licença - Readaptação'!AJ52*Carreiras!AJ53+'Licença - Readaptação'!AJ61*Carreiras!AJ62+'Licença - Readaptação'!AJ70*Carreiras!AJ71+'Licença - Readaptação'!AJ79*Carreiras!AJ80+'Licença - Readaptação'!AJ88*Carreiras!AJ89</f>
        <v>0</v>
      </c>
      <c r="AK98" s="69">
        <f>AK7*Carreiras!AK8+'Licença - Readaptação'!AK16*Carreiras!AK17+'Licença - Readaptação'!AK25*Carreiras!AK26+'Licença - Readaptação'!AK34*Carreiras!AK35+'Licença - Readaptação'!AK43*Carreiras!AK44+'Licença - Readaptação'!AK52*Carreiras!AK53+'Licença - Readaptação'!AK61*Carreiras!AK62+'Licença - Readaptação'!AK70*Carreiras!AK71+'Licença - Readaptação'!AK79*Carreiras!AK80+'Licença - Readaptação'!AK88*Carreiras!AK89</f>
        <v>0</v>
      </c>
      <c r="AL98" s="69">
        <f>AL7*Carreiras!AL8+'Licença - Readaptação'!AL16*Carreiras!AL17+'Licença - Readaptação'!AL25*Carreiras!AL26+'Licença - Readaptação'!AL34*Carreiras!AL35+'Licença - Readaptação'!AL43*Carreiras!AL44+'Licença - Readaptação'!AL52*Carreiras!AL53+'Licença - Readaptação'!AL61*Carreiras!AL62+'Licença - Readaptação'!AL70*Carreiras!AL71+'Licença - Readaptação'!AL79*Carreiras!AL80+'Licença - Readaptação'!AL88*Carreiras!AL89</f>
        <v>0</v>
      </c>
      <c r="AM98" s="69">
        <f>AM7*Carreiras!AM8+'Licença - Readaptação'!AM16*Carreiras!AM17+'Licença - Readaptação'!AM25*Carreiras!AM26+'Licença - Readaptação'!AM34*Carreiras!AM35+'Licença - Readaptação'!AM43*Carreiras!AM44+'Licença - Readaptação'!AM52*Carreiras!AM53+'Licença - Readaptação'!AM61*Carreiras!AM62+'Licença - Readaptação'!AM70*Carreiras!AM71+'Licença - Readaptação'!AM79*Carreiras!AM80+'Licença - Readaptação'!AM88*Carreiras!AM89</f>
        <v>0</v>
      </c>
      <c r="AN98" s="69">
        <f>AN7*Carreiras!AN8+'Licença - Readaptação'!AN16*Carreiras!AN17+'Licença - Readaptação'!AN25*Carreiras!AN26+'Licença - Readaptação'!AN34*Carreiras!AN35+'Licença - Readaptação'!AN43*Carreiras!AN44+'Licença - Readaptação'!AN52*Carreiras!AN53+'Licença - Readaptação'!AN61*Carreiras!AN62+'Licença - Readaptação'!AN70*Carreiras!AN71+'Licença - Readaptação'!AN79*Carreiras!AN80+'Licença - Readaptação'!AN88*Carreiras!AN89</f>
        <v>0</v>
      </c>
      <c r="AO98" s="69">
        <f>AO7*Carreiras!AO8+'Licença - Readaptação'!AO16*Carreiras!AO17+'Licença - Readaptação'!AO25*Carreiras!AO26+'Licença - Readaptação'!AO34*Carreiras!AO35+'Licença - Readaptação'!AO43*Carreiras!AO44+'Licença - Readaptação'!AO52*Carreiras!AO53+'Licença - Readaptação'!AO61*Carreiras!AO62+'Licença - Readaptação'!AO70*Carreiras!AO71+'Licença - Readaptação'!AO79*Carreiras!AO80+'Licença - Readaptação'!AO88*Carreiras!AO89</f>
        <v>0</v>
      </c>
      <c r="AP98" s="69">
        <f>AP7*Carreiras!AP8+'Licença - Readaptação'!AP16*Carreiras!AP17+'Licença - Readaptação'!AP25*Carreiras!AP26+'Licença - Readaptação'!AP34*Carreiras!AP35+'Licença - Readaptação'!AP43*Carreiras!AP44+'Licença - Readaptação'!AP52*Carreiras!AP53+'Licença - Readaptação'!AP61*Carreiras!AP62+'Licença - Readaptação'!AP70*Carreiras!AP71+'Licença - Readaptação'!AP79*Carreiras!AP80+'Licença - Readaptação'!AP88*Carreiras!AP89</f>
        <v>0</v>
      </c>
    </row>
    <row r="99" spans="2:42" x14ac:dyDescent="0.25">
      <c r="B99" s="91" t="str">
        <f>IF(qtd_niveis&gt;2,"III","")</f>
        <v/>
      </c>
      <c r="C99" s="69">
        <f>C8*Carreiras!C9+'Licença - Readaptação'!C17*Carreiras!C18+'Licença - Readaptação'!C26*Carreiras!C27+'Licença - Readaptação'!C35*Carreiras!C36+'Licença - Readaptação'!C44*Carreiras!C45+'Licença - Readaptação'!C53*Carreiras!C54+'Licença - Readaptação'!C62*Carreiras!C63+'Licença - Readaptação'!C71*Carreiras!C72+'Licença - Readaptação'!C80*Carreiras!C81+'Licença - Readaptação'!C89*Carreiras!C90</f>
        <v>0</v>
      </c>
      <c r="D99" s="69">
        <f>D8*Carreiras!D9+'Licença - Readaptação'!D17*Carreiras!D18+'Licença - Readaptação'!D26*Carreiras!D27+'Licença - Readaptação'!D35*Carreiras!D36+'Licença - Readaptação'!D44*Carreiras!D45+'Licença - Readaptação'!D53*Carreiras!D54+'Licença - Readaptação'!D62*Carreiras!D63+'Licença - Readaptação'!D71*Carreiras!D72+'Licença - Readaptação'!D80*Carreiras!D81+'Licença - Readaptação'!D89*Carreiras!D90</f>
        <v>0</v>
      </c>
      <c r="E99" s="69">
        <f>E8*Carreiras!E9+'Licença - Readaptação'!E17*Carreiras!E18+'Licença - Readaptação'!E26*Carreiras!E27+'Licença - Readaptação'!E35*Carreiras!E36+'Licença - Readaptação'!E44*Carreiras!E45+'Licença - Readaptação'!E53*Carreiras!E54+'Licença - Readaptação'!E62*Carreiras!E63+'Licença - Readaptação'!E71*Carreiras!E72+'Licença - Readaptação'!E80*Carreiras!E81+'Licença - Readaptação'!E89*Carreiras!E90</f>
        <v>0</v>
      </c>
      <c r="F99" s="69">
        <f>F8*Carreiras!F9+'Licença - Readaptação'!F17*Carreiras!F18+'Licença - Readaptação'!F26*Carreiras!F27+'Licença - Readaptação'!F35*Carreiras!F36+'Licença - Readaptação'!F44*Carreiras!F45+'Licença - Readaptação'!F53*Carreiras!F54+'Licença - Readaptação'!F62*Carreiras!F63+'Licença - Readaptação'!F71*Carreiras!F72+'Licença - Readaptação'!F80*Carreiras!F81+'Licença - Readaptação'!F89*Carreiras!F90</f>
        <v>0</v>
      </c>
      <c r="G99" s="69">
        <f>G8*Carreiras!G9+'Licença - Readaptação'!G17*Carreiras!G18+'Licença - Readaptação'!G26*Carreiras!G27+'Licença - Readaptação'!G35*Carreiras!G36+'Licença - Readaptação'!G44*Carreiras!G45+'Licença - Readaptação'!G53*Carreiras!G54+'Licença - Readaptação'!G62*Carreiras!G63+'Licença - Readaptação'!G71*Carreiras!G72+'Licença - Readaptação'!G80*Carreiras!G81+'Licença - Readaptação'!G89*Carreiras!G90</f>
        <v>0</v>
      </c>
      <c r="H99" s="69">
        <f>H8*Carreiras!H9+'Licença - Readaptação'!H17*Carreiras!H18+'Licença - Readaptação'!H26*Carreiras!H27+'Licença - Readaptação'!H35*Carreiras!H36+'Licença - Readaptação'!H44*Carreiras!H45+'Licença - Readaptação'!H53*Carreiras!H54+'Licença - Readaptação'!H62*Carreiras!H63+'Licença - Readaptação'!H71*Carreiras!H72+'Licença - Readaptação'!H80*Carreiras!H81+'Licença - Readaptação'!H89*Carreiras!H90</f>
        <v>0</v>
      </c>
      <c r="I99" s="69">
        <f>I8*Carreiras!I9+'Licença - Readaptação'!I17*Carreiras!I18+'Licença - Readaptação'!I26*Carreiras!I27+'Licença - Readaptação'!I35*Carreiras!I36+'Licença - Readaptação'!I44*Carreiras!I45+'Licença - Readaptação'!I53*Carreiras!I54+'Licença - Readaptação'!I62*Carreiras!I63+'Licença - Readaptação'!I71*Carreiras!I72+'Licença - Readaptação'!I80*Carreiras!I81+'Licença - Readaptação'!I89*Carreiras!I90</f>
        <v>0</v>
      </c>
      <c r="J99" s="69">
        <f>J8*Carreiras!J9+'Licença - Readaptação'!J17*Carreiras!J18+'Licença - Readaptação'!J26*Carreiras!J27+'Licença - Readaptação'!J35*Carreiras!J36+'Licença - Readaptação'!J44*Carreiras!J45+'Licença - Readaptação'!J53*Carreiras!J54+'Licença - Readaptação'!J62*Carreiras!J63+'Licença - Readaptação'!J71*Carreiras!J72+'Licença - Readaptação'!J80*Carreiras!J81+'Licença - Readaptação'!J89*Carreiras!J90</f>
        <v>0</v>
      </c>
      <c r="K99" s="69">
        <f>K8*Carreiras!K9+'Licença - Readaptação'!K17*Carreiras!K18+'Licença - Readaptação'!K26*Carreiras!K27+'Licença - Readaptação'!K35*Carreiras!K36+'Licença - Readaptação'!K44*Carreiras!K45+'Licença - Readaptação'!K53*Carreiras!K54+'Licença - Readaptação'!K62*Carreiras!K63+'Licença - Readaptação'!K71*Carreiras!K72+'Licença - Readaptação'!K80*Carreiras!K81+'Licença - Readaptação'!K89*Carreiras!K90</f>
        <v>0</v>
      </c>
      <c r="L99" s="69">
        <f>L8*Carreiras!L9+'Licença - Readaptação'!L17*Carreiras!L18+'Licença - Readaptação'!L26*Carreiras!L27+'Licença - Readaptação'!L35*Carreiras!L36+'Licença - Readaptação'!L44*Carreiras!L45+'Licença - Readaptação'!L53*Carreiras!L54+'Licença - Readaptação'!L62*Carreiras!L63+'Licença - Readaptação'!L71*Carreiras!L72+'Licença - Readaptação'!L80*Carreiras!L81+'Licença - Readaptação'!L89*Carreiras!L90</f>
        <v>0</v>
      </c>
      <c r="M99" s="69">
        <f>M8*Carreiras!M9+'Licença - Readaptação'!M17*Carreiras!M18+'Licença - Readaptação'!M26*Carreiras!M27+'Licença - Readaptação'!M35*Carreiras!M36+'Licença - Readaptação'!M44*Carreiras!M45+'Licença - Readaptação'!M53*Carreiras!M54+'Licença - Readaptação'!M62*Carreiras!M63+'Licença - Readaptação'!M71*Carreiras!M72+'Licença - Readaptação'!M80*Carreiras!M81+'Licença - Readaptação'!M89*Carreiras!M90</f>
        <v>0</v>
      </c>
      <c r="N99" s="69">
        <f>N8*Carreiras!N9+'Licença - Readaptação'!N17*Carreiras!N18+'Licença - Readaptação'!N26*Carreiras!N27+'Licença - Readaptação'!N35*Carreiras!N36+'Licença - Readaptação'!N44*Carreiras!N45+'Licença - Readaptação'!N53*Carreiras!N54+'Licença - Readaptação'!N62*Carreiras!N63+'Licença - Readaptação'!N71*Carreiras!N72+'Licença - Readaptação'!N80*Carreiras!N81+'Licença - Readaptação'!N89*Carreiras!N90</f>
        <v>0</v>
      </c>
      <c r="O99" s="69">
        <f>O8*Carreiras!O9+'Licença - Readaptação'!O17*Carreiras!O18+'Licença - Readaptação'!O26*Carreiras!O27+'Licença - Readaptação'!O35*Carreiras!O36+'Licença - Readaptação'!O44*Carreiras!O45+'Licença - Readaptação'!O53*Carreiras!O54+'Licença - Readaptação'!O62*Carreiras!O63+'Licença - Readaptação'!O71*Carreiras!O72+'Licença - Readaptação'!O80*Carreiras!O81+'Licença - Readaptação'!O89*Carreiras!O90</f>
        <v>0</v>
      </c>
      <c r="P99" s="69">
        <f>P8*Carreiras!P9+'Licença - Readaptação'!P17*Carreiras!P18+'Licença - Readaptação'!P26*Carreiras!P27+'Licença - Readaptação'!P35*Carreiras!P36+'Licença - Readaptação'!P44*Carreiras!P45+'Licença - Readaptação'!P53*Carreiras!P54+'Licença - Readaptação'!P62*Carreiras!P63+'Licença - Readaptação'!P71*Carreiras!P72+'Licença - Readaptação'!P80*Carreiras!P81+'Licença - Readaptação'!P89*Carreiras!P90</f>
        <v>0</v>
      </c>
      <c r="Q99" s="69">
        <f>Q8*Carreiras!Q9+'Licença - Readaptação'!Q17*Carreiras!Q18+'Licença - Readaptação'!Q26*Carreiras!Q27+'Licença - Readaptação'!Q35*Carreiras!Q36+'Licença - Readaptação'!Q44*Carreiras!Q45+'Licença - Readaptação'!Q53*Carreiras!Q54+'Licença - Readaptação'!Q62*Carreiras!Q63+'Licença - Readaptação'!Q71*Carreiras!Q72+'Licença - Readaptação'!Q80*Carreiras!Q81+'Licença - Readaptação'!Q89*Carreiras!Q90</f>
        <v>0</v>
      </c>
      <c r="R99" s="69">
        <f>R8*Carreiras!R9+'Licença - Readaptação'!R17*Carreiras!R18+'Licença - Readaptação'!R26*Carreiras!R27+'Licença - Readaptação'!R35*Carreiras!R36+'Licença - Readaptação'!R44*Carreiras!R45+'Licença - Readaptação'!R53*Carreiras!R54+'Licença - Readaptação'!R62*Carreiras!R63+'Licença - Readaptação'!R71*Carreiras!R72+'Licença - Readaptação'!R80*Carreiras!R81+'Licença - Readaptação'!R89*Carreiras!R90</f>
        <v>0</v>
      </c>
      <c r="S99" s="69">
        <f>S8*Carreiras!S9+'Licença - Readaptação'!S17*Carreiras!S18+'Licença - Readaptação'!S26*Carreiras!S27+'Licença - Readaptação'!S35*Carreiras!S36+'Licença - Readaptação'!S44*Carreiras!S45+'Licença - Readaptação'!S53*Carreiras!S54+'Licença - Readaptação'!S62*Carreiras!S63+'Licença - Readaptação'!S71*Carreiras!S72+'Licença - Readaptação'!S80*Carreiras!S81+'Licença - Readaptação'!S89*Carreiras!S90</f>
        <v>0</v>
      </c>
      <c r="T99" s="69">
        <f>T8*Carreiras!T9+'Licença - Readaptação'!T17*Carreiras!T18+'Licença - Readaptação'!T26*Carreiras!T27+'Licença - Readaptação'!T35*Carreiras!T36+'Licença - Readaptação'!T44*Carreiras!T45+'Licença - Readaptação'!T53*Carreiras!T54+'Licença - Readaptação'!T62*Carreiras!T63+'Licença - Readaptação'!T71*Carreiras!T72+'Licença - Readaptação'!T80*Carreiras!T81+'Licença - Readaptação'!T89*Carreiras!T90</f>
        <v>0</v>
      </c>
      <c r="U99" s="69">
        <f>U8*Carreiras!U9+'Licença - Readaptação'!U17*Carreiras!U18+'Licença - Readaptação'!U26*Carreiras!U27+'Licença - Readaptação'!U35*Carreiras!U36+'Licença - Readaptação'!U44*Carreiras!U45+'Licença - Readaptação'!U53*Carreiras!U54+'Licença - Readaptação'!U62*Carreiras!U63+'Licença - Readaptação'!U71*Carreiras!U72+'Licença - Readaptação'!U80*Carreiras!U81+'Licença - Readaptação'!U89*Carreiras!U90</f>
        <v>0</v>
      </c>
      <c r="V99" s="69">
        <f>V8*Carreiras!V9+'Licença - Readaptação'!V17*Carreiras!V18+'Licença - Readaptação'!V26*Carreiras!V27+'Licença - Readaptação'!V35*Carreiras!V36+'Licença - Readaptação'!V44*Carreiras!V45+'Licença - Readaptação'!V53*Carreiras!V54+'Licença - Readaptação'!V62*Carreiras!V63+'Licença - Readaptação'!V71*Carreiras!V72+'Licença - Readaptação'!V80*Carreiras!V81+'Licença - Readaptação'!V89*Carreiras!V90</f>
        <v>0</v>
      </c>
      <c r="W99" s="69">
        <f>W8*Carreiras!W9+'Licença - Readaptação'!W17*Carreiras!W18+'Licença - Readaptação'!W26*Carreiras!W27+'Licença - Readaptação'!W35*Carreiras!W36+'Licença - Readaptação'!W44*Carreiras!W45+'Licença - Readaptação'!W53*Carreiras!W54+'Licença - Readaptação'!W62*Carreiras!W63+'Licença - Readaptação'!W71*Carreiras!W72+'Licença - Readaptação'!W80*Carreiras!W81+'Licença - Readaptação'!W89*Carreiras!W90</f>
        <v>0</v>
      </c>
      <c r="X99" s="69">
        <f>X8*Carreiras!X9+'Licença - Readaptação'!X17*Carreiras!X18+'Licença - Readaptação'!X26*Carreiras!X27+'Licença - Readaptação'!X35*Carreiras!X36+'Licença - Readaptação'!X44*Carreiras!X45+'Licença - Readaptação'!X53*Carreiras!X54+'Licença - Readaptação'!X62*Carreiras!X63+'Licença - Readaptação'!X71*Carreiras!X72+'Licença - Readaptação'!X80*Carreiras!X81+'Licença - Readaptação'!X89*Carreiras!X90</f>
        <v>0</v>
      </c>
      <c r="Y99" s="69">
        <f>Y8*Carreiras!Y9+'Licença - Readaptação'!Y17*Carreiras!Y18+'Licença - Readaptação'!Y26*Carreiras!Y27+'Licença - Readaptação'!Y35*Carreiras!Y36+'Licença - Readaptação'!Y44*Carreiras!Y45+'Licença - Readaptação'!Y53*Carreiras!Y54+'Licença - Readaptação'!Y62*Carreiras!Y63+'Licença - Readaptação'!Y71*Carreiras!Y72+'Licença - Readaptação'!Y80*Carreiras!Y81+'Licença - Readaptação'!Y89*Carreiras!Y90</f>
        <v>0</v>
      </c>
      <c r="Z99" s="69">
        <f>Z8*Carreiras!Z9+'Licença - Readaptação'!Z17*Carreiras!Z18+'Licença - Readaptação'!Z26*Carreiras!Z27+'Licença - Readaptação'!Z35*Carreiras!Z36+'Licença - Readaptação'!Z44*Carreiras!Z45+'Licença - Readaptação'!Z53*Carreiras!Z54+'Licença - Readaptação'!Z62*Carreiras!Z63+'Licença - Readaptação'!Z71*Carreiras!Z72+'Licença - Readaptação'!Z80*Carreiras!Z81+'Licença - Readaptação'!Z89*Carreiras!Z90</f>
        <v>0</v>
      </c>
      <c r="AA99" s="69">
        <f>AA8*Carreiras!AA9+'Licença - Readaptação'!AA17*Carreiras!AA18+'Licença - Readaptação'!AA26*Carreiras!AA27+'Licença - Readaptação'!AA35*Carreiras!AA36+'Licença - Readaptação'!AA44*Carreiras!AA45+'Licença - Readaptação'!AA53*Carreiras!AA54+'Licença - Readaptação'!AA62*Carreiras!AA63+'Licença - Readaptação'!AA71*Carreiras!AA72+'Licença - Readaptação'!AA80*Carreiras!AA81+'Licença - Readaptação'!AA89*Carreiras!AA90</f>
        <v>0</v>
      </c>
      <c r="AB99" s="69">
        <f>AB8*Carreiras!AB9+'Licença - Readaptação'!AB17*Carreiras!AB18+'Licença - Readaptação'!AB26*Carreiras!AB27+'Licença - Readaptação'!AB35*Carreiras!AB36+'Licença - Readaptação'!AB44*Carreiras!AB45+'Licença - Readaptação'!AB53*Carreiras!AB54+'Licença - Readaptação'!AB62*Carreiras!AB63+'Licença - Readaptação'!AB71*Carreiras!AB72+'Licença - Readaptação'!AB80*Carreiras!AB81+'Licença - Readaptação'!AB89*Carreiras!AB90</f>
        <v>0</v>
      </c>
      <c r="AC99" s="69">
        <f>AC8*Carreiras!AC9+'Licença - Readaptação'!AC17*Carreiras!AC18+'Licença - Readaptação'!AC26*Carreiras!AC27+'Licença - Readaptação'!AC35*Carreiras!AC36+'Licença - Readaptação'!AC44*Carreiras!AC45+'Licença - Readaptação'!AC53*Carreiras!AC54+'Licença - Readaptação'!AC62*Carreiras!AC63+'Licença - Readaptação'!AC71*Carreiras!AC72+'Licença - Readaptação'!AC80*Carreiras!AC81+'Licença - Readaptação'!AC89*Carreiras!AC90</f>
        <v>0</v>
      </c>
      <c r="AD99" s="69">
        <f>AD8*Carreiras!AD9+'Licença - Readaptação'!AD17*Carreiras!AD18+'Licença - Readaptação'!AD26*Carreiras!AD27+'Licença - Readaptação'!AD35*Carreiras!AD36+'Licença - Readaptação'!AD44*Carreiras!AD45+'Licença - Readaptação'!AD53*Carreiras!AD54+'Licença - Readaptação'!AD62*Carreiras!AD63+'Licença - Readaptação'!AD71*Carreiras!AD72+'Licença - Readaptação'!AD80*Carreiras!AD81+'Licença - Readaptação'!AD89*Carreiras!AD90</f>
        <v>0</v>
      </c>
      <c r="AE99" s="69">
        <f>AE8*Carreiras!AE9+'Licença - Readaptação'!AE17*Carreiras!AE18+'Licença - Readaptação'!AE26*Carreiras!AE27+'Licença - Readaptação'!AE35*Carreiras!AE36+'Licença - Readaptação'!AE44*Carreiras!AE45+'Licença - Readaptação'!AE53*Carreiras!AE54+'Licença - Readaptação'!AE62*Carreiras!AE63+'Licença - Readaptação'!AE71*Carreiras!AE72+'Licença - Readaptação'!AE80*Carreiras!AE81+'Licença - Readaptação'!AE89*Carreiras!AE90</f>
        <v>0</v>
      </c>
      <c r="AF99" s="69">
        <f>AF8*Carreiras!AF9+'Licença - Readaptação'!AF17*Carreiras!AF18+'Licença - Readaptação'!AF26*Carreiras!AF27+'Licença - Readaptação'!AF35*Carreiras!AF36+'Licença - Readaptação'!AF44*Carreiras!AF45+'Licença - Readaptação'!AF53*Carreiras!AF54+'Licença - Readaptação'!AF62*Carreiras!AF63+'Licença - Readaptação'!AF71*Carreiras!AF72+'Licença - Readaptação'!AF80*Carreiras!AF81+'Licença - Readaptação'!AF89*Carreiras!AF90</f>
        <v>0</v>
      </c>
      <c r="AG99" s="69">
        <f>AG8*Carreiras!AG9+'Licença - Readaptação'!AG17*Carreiras!AG18+'Licença - Readaptação'!AG26*Carreiras!AG27+'Licença - Readaptação'!AG35*Carreiras!AG36+'Licença - Readaptação'!AG44*Carreiras!AG45+'Licença - Readaptação'!AG53*Carreiras!AG54+'Licença - Readaptação'!AG62*Carreiras!AG63+'Licença - Readaptação'!AG71*Carreiras!AG72+'Licença - Readaptação'!AG80*Carreiras!AG81+'Licença - Readaptação'!AG89*Carreiras!AG90</f>
        <v>0</v>
      </c>
      <c r="AH99" s="69">
        <f>AH8*Carreiras!AH9+'Licença - Readaptação'!AH17*Carreiras!AH18+'Licença - Readaptação'!AH26*Carreiras!AH27+'Licença - Readaptação'!AH35*Carreiras!AH36+'Licença - Readaptação'!AH44*Carreiras!AH45+'Licença - Readaptação'!AH53*Carreiras!AH54+'Licença - Readaptação'!AH62*Carreiras!AH63+'Licença - Readaptação'!AH71*Carreiras!AH72+'Licença - Readaptação'!AH80*Carreiras!AH81+'Licença - Readaptação'!AH89*Carreiras!AH90</f>
        <v>0</v>
      </c>
      <c r="AI99" s="69">
        <f>AI8*Carreiras!AI9+'Licença - Readaptação'!AI17*Carreiras!AI18+'Licença - Readaptação'!AI26*Carreiras!AI27+'Licença - Readaptação'!AI35*Carreiras!AI36+'Licença - Readaptação'!AI44*Carreiras!AI45+'Licença - Readaptação'!AI53*Carreiras!AI54+'Licença - Readaptação'!AI62*Carreiras!AI63+'Licença - Readaptação'!AI71*Carreiras!AI72+'Licença - Readaptação'!AI80*Carreiras!AI81+'Licença - Readaptação'!AI89*Carreiras!AI90</f>
        <v>0</v>
      </c>
      <c r="AJ99" s="69">
        <f>AJ8*Carreiras!AJ9+'Licença - Readaptação'!AJ17*Carreiras!AJ18+'Licença - Readaptação'!AJ26*Carreiras!AJ27+'Licença - Readaptação'!AJ35*Carreiras!AJ36+'Licença - Readaptação'!AJ44*Carreiras!AJ45+'Licença - Readaptação'!AJ53*Carreiras!AJ54+'Licença - Readaptação'!AJ62*Carreiras!AJ63+'Licença - Readaptação'!AJ71*Carreiras!AJ72+'Licença - Readaptação'!AJ80*Carreiras!AJ81+'Licença - Readaptação'!AJ89*Carreiras!AJ90</f>
        <v>0</v>
      </c>
      <c r="AK99" s="69">
        <f>AK8*Carreiras!AK9+'Licença - Readaptação'!AK17*Carreiras!AK18+'Licença - Readaptação'!AK26*Carreiras!AK27+'Licença - Readaptação'!AK35*Carreiras!AK36+'Licença - Readaptação'!AK44*Carreiras!AK45+'Licença - Readaptação'!AK53*Carreiras!AK54+'Licença - Readaptação'!AK62*Carreiras!AK63+'Licença - Readaptação'!AK71*Carreiras!AK72+'Licença - Readaptação'!AK80*Carreiras!AK81+'Licença - Readaptação'!AK89*Carreiras!AK90</f>
        <v>0</v>
      </c>
      <c r="AL99" s="69">
        <f>AL8*Carreiras!AL9+'Licença - Readaptação'!AL17*Carreiras!AL18+'Licença - Readaptação'!AL26*Carreiras!AL27+'Licença - Readaptação'!AL35*Carreiras!AL36+'Licença - Readaptação'!AL44*Carreiras!AL45+'Licença - Readaptação'!AL53*Carreiras!AL54+'Licença - Readaptação'!AL62*Carreiras!AL63+'Licença - Readaptação'!AL71*Carreiras!AL72+'Licença - Readaptação'!AL80*Carreiras!AL81+'Licença - Readaptação'!AL89*Carreiras!AL90</f>
        <v>0</v>
      </c>
      <c r="AM99" s="69">
        <f>AM8*Carreiras!AM9+'Licença - Readaptação'!AM17*Carreiras!AM18+'Licença - Readaptação'!AM26*Carreiras!AM27+'Licença - Readaptação'!AM35*Carreiras!AM36+'Licença - Readaptação'!AM44*Carreiras!AM45+'Licença - Readaptação'!AM53*Carreiras!AM54+'Licença - Readaptação'!AM62*Carreiras!AM63+'Licença - Readaptação'!AM71*Carreiras!AM72+'Licença - Readaptação'!AM80*Carreiras!AM81+'Licença - Readaptação'!AM89*Carreiras!AM90</f>
        <v>0</v>
      </c>
      <c r="AN99" s="69">
        <f>AN8*Carreiras!AN9+'Licença - Readaptação'!AN17*Carreiras!AN18+'Licença - Readaptação'!AN26*Carreiras!AN27+'Licença - Readaptação'!AN35*Carreiras!AN36+'Licença - Readaptação'!AN44*Carreiras!AN45+'Licença - Readaptação'!AN53*Carreiras!AN54+'Licença - Readaptação'!AN62*Carreiras!AN63+'Licença - Readaptação'!AN71*Carreiras!AN72+'Licença - Readaptação'!AN80*Carreiras!AN81+'Licença - Readaptação'!AN89*Carreiras!AN90</f>
        <v>0</v>
      </c>
      <c r="AO99" s="69">
        <f>AO8*Carreiras!AO9+'Licença - Readaptação'!AO17*Carreiras!AO18+'Licença - Readaptação'!AO26*Carreiras!AO27+'Licença - Readaptação'!AO35*Carreiras!AO36+'Licença - Readaptação'!AO44*Carreiras!AO45+'Licença - Readaptação'!AO53*Carreiras!AO54+'Licença - Readaptação'!AO62*Carreiras!AO63+'Licença - Readaptação'!AO71*Carreiras!AO72+'Licença - Readaptação'!AO80*Carreiras!AO81+'Licença - Readaptação'!AO89*Carreiras!AO90</f>
        <v>0</v>
      </c>
      <c r="AP99" s="69">
        <f>AP8*Carreiras!AP9+'Licença - Readaptação'!AP17*Carreiras!AP18+'Licença - Readaptação'!AP26*Carreiras!AP27+'Licença - Readaptação'!AP35*Carreiras!AP36+'Licença - Readaptação'!AP44*Carreiras!AP45+'Licença - Readaptação'!AP53*Carreiras!AP54+'Licença - Readaptação'!AP62*Carreiras!AP63+'Licença - Readaptação'!AP71*Carreiras!AP72+'Licença - Readaptação'!AP80*Carreiras!AP81+'Licença - Readaptação'!AP89*Carreiras!AP90</f>
        <v>0</v>
      </c>
    </row>
    <row r="100" spans="2:42" x14ac:dyDescent="0.25">
      <c r="B100" s="91" t="str">
        <f>IF(qtd_niveis&gt;3,"IV","")</f>
        <v/>
      </c>
      <c r="C100" s="69">
        <f>C9*Carreiras!C10+'Licença - Readaptação'!C18*Carreiras!C19+'Licença - Readaptação'!C27*Carreiras!C28+'Licença - Readaptação'!C36*Carreiras!C37+'Licença - Readaptação'!C45*Carreiras!C46+'Licença - Readaptação'!C54*Carreiras!C55+'Licença - Readaptação'!C63*Carreiras!C64+'Licença - Readaptação'!C72*Carreiras!C73+'Licença - Readaptação'!C81*Carreiras!C82+'Licença - Readaptação'!C90*Carreiras!C91</f>
        <v>0</v>
      </c>
      <c r="D100" s="69">
        <f>D9*Carreiras!D10+'Licença - Readaptação'!D18*Carreiras!D19+'Licença - Readaptação'!D27*Carreiras!D28+'Licença - Readaptação'!D36*Carreiras!D37+'Licença - Readaptação'!D45*Carreiras!D46+'Licença - Readaptação'!D54*Carreiras!D55+'Licença - Readaptação'!D63*Carreiras!D64+'Licença - Readaptação'!D72*Carreiras!D73+'Licença - Readaptação'!D81*Carreiras!D82+'Licença - Readaptação'!D90*Carreiras!D91</f>
        <v>0</v>
      </c>
      <c r="E100" s="69">
        <f>E9*Carreiras!E10+'Licença - Readaptação'!E18*Carreiras!E19+'Licença - Readaptação'!E27*Carreiras!E28+'Licença - Readaptação'!E36*Carreiras!E37+'Licença - Readaptação'!E45*Carreiras!E46+'Licença - Readaptação'!E54*Carreiras!E55+'Licença - Readaptação'!E63*Carreiras!E64+'Licença - Readaptação'!E72*Carreiras!E73+'Licença - Readaptação'!E81*Carreiras!E82+'Licença - Readaptação'!E90*Carreiras!E91</f>
        <v>0</v>
      </c>
      <c r="F100" s="69">
        <f>F9*Carreiras!F10+'Licença - Readaptação'!F18*Carreiras!F19+'Licença - Readaptação'!F27*Carreiras!F28+'Licença - Readaptação'!F36*Carreiras!F37+'Licença - Readaptação'!F45*Carreiras!F46+'Licença - Readaptação'!F54*Carreiras!F55+'Licença - Readaptação'!F63*Carreiras!F64+'Licença - Readaptação'!F72*Carreiras!F73+'Licença - Readaptação'!F81*Carreiras!F82+'Licença - Readaptação'!F90*Carreiras!F91</f>
        <v>0</v>
      </c>
      <c r="G100" s="69">
        <f>G9*Carreiras!G10+'Licença - Readaptação'!G18*Carreiras!G19+'Licença - Readaptação'!G27*Carreiras!G28+'Licença - Readaptação'!G36*Carreiras!G37+'Licença - Readaptação'!G45*Carreiras!G46+'Licença - Readaptação'!G54*Carreiras!G55+'Licença - Readaptação'!G63*Carreiras!G64+'Licença - Readaptação'!G72*Carreiras!G73+'Licença - Readaptação'!G81*Carreiras!G82+'Licença - Readaptação'!G90*Carreiras!G91</f>
        <v>0</v>
      </c>
      <c r="H100" s="69">
        <f>H9*Carreiras!H10+'Licença - Readaptação'!H18*Carreiras!H19+'Licença - Readaptação'!H27*Carreiras!H28+'Licença - Readaptação'!H36*Carreiras!H37+'Licença - Readaptação'!H45*Carreiras!H46+'Licença - Readaptação'!H54*Carreiras!H55+'Licença - Readaptação'!H63*Carreiras!H64+'Licença - Readaptação'!H72*Carreiras!H73+'Licença - Readaptação'!H81*Carreiras!H82+'Licença - Readaptação'!H90*Carreiras!H91</f>
        <v>0</v>
      </c>
      <c r="I100" s="69">
        <f>I9*Carreiras!I10+'Licença - Readaptação'!I18*Carreiras!I19+'Licença - Readaptação'!I27*Carreiras!I28+'Licença - Readaptação'!I36*Carreiras!I37+'Licença - Readaptação'!I45*Carreiras!I46+'Licença - Readaptação'!I54*Carreiras!I55+'Licença - Readaptação'!I63*Carreiras!I64+'Licença - Readaptação'!I72*Carreiras!I73+'Licença - Readaptação'!I81*Carreiras!I82+'Licença - Readaptação'!I90*Carreiras!I91</f>
        <v>0</v>
      </c>
      <c r="J100" s="69">
        <f>J9*Carreiras!J10+'Licença - Readaptação'!J18*Carreiras!J19+'Licença - Readaptação'!J27*Carreiras!J28+'Licença - Readaptação'!J36*Carreiras!J37+'Licença - Readaptação'!J45*Carreiras!J46+'Licença - Readaptação'!J54*Carreiras!J55+'Licença - Readaptação'!J63*Carreiras!J64+'Licença - Readaptação'!J72*Carreiras!J73+'Licença - Readaptação'!J81*Carreiras!J82+'Licença - Readaptação'!J90*Carreiras!J91</f>
        <v>0</v>
      </c>
      <c r="K100" s="69">
        <f>K9*Carreiras!K10+'Licença - Readaptação'!K18*Carreiras!K19+'Licença - Readaptação'!K27*Carreiras!K28+'Licença - Readaptação'!K36*Carreiras!K37+'Licença - Readaptação'!K45*Carreiras!K46+'Licença - Readaptação'!K54*Carreiras!K55+'Licença - Readaptação'!K63*Carreiras!K64+'Licença - Readaptação'!K72*Carreiras!K73+'Licença - Readaptação'!K81*Carreiras!K82+'Licença - Readaptação'!K90*Carreiras!K91</f>
        <v>0</v>
      </c>
      <c r="L100" s="69">
        <f>L9*Carreiras!L10+'Licença - Readaptação'!L18*Carreiras!L19+'Licença - Readaptação'!L27*Carreiras!L28+'Licença - Readaptação'!L36*Carreiras!L37+'Licença - Readaptação'!L45*Carreiras!L46+'Licença - Readaptação'!L54*Carreiras!L55+'Licença - Readaptação'!L63*Carreiras!L64+'Licença - Readaptação'!L72*Carreiras!L73+'Licença - Readaptação'!L81*Carreiras!L82+'Licença - Readaptação'!L90*Carreiras!L91</f>
        <v>0</v>
      </c>
      <c r="M100" s="69">
        <f>M9*Carreiras!M10+'Licença - Readaptação'!M18*Carreiras!M19+'Licença - Readaptação'!M27*Carreiras!M28+'Licença - Readaptação'!M36*Carreiras!M37+'Licença - Readaptação'!M45*Carreiras!M46+'Licença - Readaptação'!M54*Carreiras!M55+'Licença - Readaptação'!M63*Carreiras!M64+'Licença - Readaptação'!M72*Carreiras!M73+'Licença - Readaptação'!M81*Carreiras!M82+'Licença - Readaptação'!M90*Carreiras!M91</f>
        <v>0</v>
      </c>
      <c r="N100" s="69">
        <f>N9*Carreiras!N10+'Licença - Readaptação'!N18*Carreiras!N19+'Licença - Readaptação'!N27*Carreiras!N28+'Licença - Readaptação'!N36*Carreiras!N37+'Licença - Readaptação'!N45*Carreiras!N46+'Licença - Readaptação'!N54*Carreiras!N55+'Licença - Readaptação'!N63*Carreiras!N64+'Licença - Readaptação'!N72*Carreiras!N73+'Licença - Readaptação'!N81*Carreiras!N82+'Licença - Readaptação'!N90*Carreiras!N91</f>
        <v>0</v>
      </c>
      <c r="O100" s="69">
        <f>O9*Carreiras!O10+'Licença - Readaptação'!O18*Carreiras!O19+'Licença - Readaptação'!O27*Carreiras!O28+'Licença - Readaptação'!O36*Carreiras!O37+'Licença - Readaptação'!O45*Carreiras!O46+'Licença - Readaptação'!O54*Carreiras!O55+'Licença - Readaptação'!O63*Carreiras!O64+'Licença - Readaptação'!O72*Carreiras!O73+'Licença - Readaptação'!O81*Carreiras!O82+'Licença - Readaptação'!O90*Carreiras!O91</f>
        <v>0</v>
      </c>
      <c r="P100" s="69">
        <f>P9*Carreiras!P10+'Licença - Readaptação'!P18*Carreiras!P19+'Licença - Readaptação'!P27*Carreiras!P28+'Licença - Readaptação'!P36*Carreiras!P37+'Licença - Readaptação'!P45*Carreiras!P46+'Licença - Readaptação'!P54*Carreiras!P55+'Licença - Readaptação'!P63*Carreiras!P64+'Licença - Readaptação'!P72*Carreiras!P73+'Licença - Readaptação'!P81*Carreiras!P82+'Licença - Readaptação'!P90*Carreiras!P91</f>
        <v>0</v>
      </c>
      <c r="Q100" s="69">
        <f>Q9*Carreiras!Q10+'Licença - Readaptação'!Q18*Carreiras!Q19+'Licença - Readaptação'!Q27*Carreiras!Q28+'Licença - Readaptação'!Q36*Carreiras!Q37+'Licença - Readaptação'!Q45*Carreiras!Q46+'Licença - Readaptação'!Q54*Carreiras!Q55+'Licença - Readaptação'!Q63*Carreiras!Q64+'Licença - Readaptação'!Q72*Carreiras!Q73+'Licença - Readaptação'!Q81*Carreiras!Q82+'Licença - Readaptação'!Q90*Carreiras!Q91</f>
        <v>0</v>
      </c>
      <c r="R100" s="69">
        <f>R9*Carreiras!R10+'Licença - Readaptação'!R18*Carreiras!R19+'Licença - Readaptação'!R27*Carreiras!R28+'Licença - Readaptação'!R36*Carreiras!R37+'Licença - Readaptação'!R45*Carreiras!R46+'Licença - Readaptação'!R54*Carreiras!R55+'Licença - Readaptação'!R63*Carreiras!R64+'Licença - Readaptação'!R72*Carreiras!R73+'Licença - Readaptação'!R81*Carreiras!R82+'Licença - Readaptação'!R90*Carreiras!R91</f>
        <v>0</v>
      </c>
      <c r="S100" s="69">
        <f>S9*Carreiras!S10+'Licença - Readaptação'!S18*Carreiras!S19+'Licença - Readaptação'!S27*Carreiras!S28+'Licença - Readaptação'!S36*Carreiras!S37+'Licença - Readaptação'!S45*Carreiras!S46+'Licença - Readaptação'!S54*Carreiras!S55+'Licença - Readaptação'!S63*Carreiras!S64+'Licença - Readaptação'!S72*Carreiras!S73+'Licença - Readaptação'!S81*Carreiras!S82+'Licença - Readaptação'!S90*Carreiras!S91</f>
        <v>0</v>
      </c>
      <c r="T100" s="69">
        <f>T9*Carreiras!T10+'Licença - Readaptação'!T18*Carreiras!T19+'Licença - Readaptação'!T27*Carreiras!T28+'Licença - Readaptação'!T36*Carreiras!T37+'Licença - Readaptação'!T45*Carreiras!T46+'Licença - Readaptação'!T54*Carreiras!T55+'Licença - Readaptação'!T63*Carreiras!T64+'Licença - Readaptação'!T72*Carreiras!T73+'Licença - Readaptação'!T81*Carreiras!T82+'Licença - Readaptação'!T90*Carreiras!T91</f>
        <v>0</v>
      </c>
      <c r="U100" s="69">
        <f>U9*Carreiras!U10+'Licença - Readaptação'!U18*Carreiras!U19+'Licença - Readaptação'!U27*Carreiras!U28+'Licença - Readaptação'!U36*Carreiras!U37+'Licença - Readaptação'!U45*Carreiras!U46+'Licença - Readaptação'!U54*Carreiras!U55+'Licença - Readaptação'!U63*Carreiras!U64+'Licença - Readaptação'!U72*Carreiras!U73+'Licença - Readaptação'!U81*Carreiras!U82+'Licença - Readaptação'!U90*Carreiras!U91</f>
        <v>0</v>
      </c>
      <c r="V100" s="69">
        <f>V9*Carreiras!V10+'Licença - Readaptação'!V18*Carreiras!V19+'Licença - Readaptação'!V27*Carreiras!V28+'Licença - Readaptação'!V36*Carreiras!V37+'Licença - Readaptação'!V45*Carreiras!V46+'Licença - Readaptação'!V54*Carreiras!V55+'Licença - Readaptação'!V63*Carreiras!V64+'Licença - Readaptação'!V72*Carreiras!V73+'Licença - Readaptação'!V81*Carreiras!V82+'Licença - Readaptação'!V90*Carreiras!V91</f>
        <v>0</v>
      </c>
      <c r="W100" s="69">
        <f>W9*Carreiras!W10+'Licença - Readaptação'!W18*Carreiras!W19+'Licença - Readaptação'!W27*Carreiras!W28+'Licença - Readaptação'!W36*Carreiras!W37+'Licença - Readaptação'!W45*Carreiras!W46+'Licença - Readaptação'!W54*Carreiras!W55+'Licença - Readaptação'!W63*Carreiras!W64+'Licença - Readaptação'!W72*Carreiras!W73+'Licença - Readaptação'!W81*Carreiras!W82+'Licença - Readaptação'!W90*Carreiras!W91</f>
        <v>0</v>
      </c>
      <c r="X100" s="69">
        <f>X9*Carreiras!X10+'Licença - Readaptação'!X18*Carreiras!X19+'Licença - Readaptação'!X27*Carreiras!X28+'Licença - Readaptação'!X36*Carreiras!X37+'Licença - Readaptação'!X45*Carreiras!X46+'Licença - Readaptação'!X54*Carreiras!X55+'Licença - Readaptação'!X63*Carreiras!X64+'Licença - Readaptação'!X72*Carreiras!X73+'Licença - Readaptação'!X81*Carreiras!X82+'Licença - Readaptação'!X90*Carreiras!X91</f>
        <v>0</v>
      </c>
      <c r="Y100" s="69">
        <f>Y9*Carreiras!Y10+'Licença - Readaptação'!Y18*Carreiras!Y19+'Licença - Readaptação'!Y27*Carreiras!Y28+'Licença - Readaptação'!Y36*Carreiras!Y37+'Licença - Readaptação'!Y45*Carreiras!Y46+'Licença - Readaptação'!Y54*Carreiras!Y55+'Licença - Readaptação'!Y63*Carreiras!Y64+'Licença - Readaptação'!Y72*Carreiras!Y73+'Licença - Readaptação'!Y81*Carreiras!Y82+'Licença - Readaptação'!Y90*Carreiras!Y91</f>
        <v>0</v>
      </c>
      <c r="Z100" s="69">
        <f>Z9*Carreiras!Z10+'Licença - Readaptação'!Z18*Carreiras!Z19+'Licença - Readaptação'!Z27*Carreiras!Z28+'Licença - Readaptação'!Z36*Carreiras!Z37+'Licença - Readaptação'!Z45*Carreiras!Z46+'Licença - Readaptação'!Z54*Carreiras!Z55+'Licença - Readaptação'!Z63*Carreiras!Z64+'Licença - Readaptação'!Z72*Carreiras!Z73+'Licença - Readaptação'!Z81*Carreiras!Z82+'Licença - Readaptação'!Z90*Carreiras!Z91</f>
        <v>0</v>
      </c>
      <c r="AA100" s="69">
        <f>AA9*Carreiras!AA10+'Licença - Readaptação'!AA18*Carreiras!AA19+'Licença - Readaptação'!AA27*Carreiras!AA28+'Licença - Readaptação'!AA36*Carreiras!AA37+'Licença - Readaptação'!AA45*Carreiras!AA46+'Licença - Readaptação'!AA54*Carreiras!AA55+'Licença - Readaptação'!AA63*Carreiras!AA64+'Licença - Readaptação'!AA72*Carreiras!AA73+'Licença - Readaptação'!AA81*Carreiras!AA82+'Licença - Readaptação'!AA90*Carreiras!AA91</f>
        <v>0</v>
      </c>
      <c r="AB100" s="69">
        <f>AB9*Carreiras!AB10+'Licença - Readaptação'!AB18*Carreiras!AB19+'Licença - Readaptação'!AB27*Carreiras!AB28+'Licença - Readaptação'!AB36*Carreiras!AB37+'Licença - Readaptação'!AB45*Carreiras!AB46+'Licença - Readaptação'!AB54*Carreiras!AB55+'Licença - Readaptação'!AB63*Carreiras!AB64+'Licença - Readaptação'!AB72*Carreiras!AB73+'Licença - Readaptação'!AB81*Carreiras!AB82+'Licença - Readaptação'!AB90*Carreiras!AB91</f>
        <v>0</v>
      </c>
      <c r="AC100" s="69">
        <f>AC9*Carreiras!AC10+'Licença - Readaptação'!AC18*Carreiras!AC19+'Licença - Readaptação'!AC27*Carreiras!AC28+'Licença - Readaptação'!AC36*Carreiras!AC37+'Licença - Readaptação'!AC45*Carreiras!AC46+'Licença - Readaptação'!AC54*Carreiras!AC55+'Licença - Readaptação'!AC63*Carreiras!AC64+'Licença - Readaptação'!AC72*Carreiras!AC73+'Licença - Readaptação'!AC81*Carreiras!AC82+'Licença - Readaptação'!AC90*Carreiras!AC91</f>
        <v>0</v>
      </c>
      <c r="AD100" s="69">
        <f>AD9*Carreiras!AD10+'Licença - Readaptação'!AD18*Carreiras!AD19+'Licença - Readaptação'!AD27*Carreiras!AD28+'Licença - Readaptação'!AD36*Carreiras!AD37+'Licença - Readaptação'!AD45*Carreiras!AD46+'Licença - Readaptação'!AD54*Carreiras!AD55+'Licença - Readaptação'!AD63*Carreiras!AD64+'Licença - Readaptação'!AD72*Carreiras!AD73+'Licença - Readaptação'!AD81*Carreiras!AD82+'Licença - Readaptação'!AD90*Carreiras!AD91</f>
        <v>0</v>
      </c>
      <c r="AE100" s="69">
        <f>AE9*Carreiras!AE10+'Licença - Readaptação'!AE18*Carreiras!AE19+'Licença - Readaptação'!AE27*Carreiras!AE28+'Licença - Readaptação'!AE36*Carreiras!AE37+'Licença - Readaptação'!AE45*Carreiras!AE46+'Licença - Readaptação'!AE54*Carreiras!AE55+'Licença - Readaptação'!AE63*Carreiras!AE64+'Licença - Readaptação'!AE72*Carreiras!AE73+'Licença - Readaptação'!AE81*Carreiras!AE82+'Licença - Readaptação'!AE90*Carreiras!AE91</f>
        <v>0</v>
      </c>
      <c r="AF100" s="69">
        <f>AF9*Carreiras!AF10+'Licença - Readaptação'!AF18*Carreiras!AF19+'Licença - Readaptação'!AF27*Carreiras!AF28+'Licença - Readaptação'!AF36*Carreiras!AF37+'Licença - Readaptação'!AF45*Carreiras!AF46+'Licença - Readaptação'!AF54*Carreiras!AF55+'Licença - Readaptação'!AF63*Carreiras!AF64+'Licença - Readaptação'!AF72*Carreiras!AF73+'Licença - Readaptação'!AF81*Carreiras!AF82+'Licença - Readaptação'!AF90*Carreiras!AF91</f>
        <v>0</v>
      </c>
      <c r="AG100" s="69">
        <f>AG9*Carreiras!AG10+'Licença - Readaptação'!AG18*Carreiras!AG19+'Licença - Readaptação'!AG27*Carreiras!AG28+'Licença - Readaptação'!AG36*Carreiras!AG37+'Licença - Readaptação'!AG45*Carreiras!AG46+'Licença - Readaptação'!AG54*Carreiras!AG55+'Licença - Readaptação'!AG63*Carreiras!AG64+'Licença - Readaptação'!AG72*Carreiras!AG73+'Licença - Readaptação'!AG81*Carreiras!AG82+'Licença - Readaptação'!AG90*Carreiras!AG91</f>
        <v>0</v>
      </c>
      <c r="AH100" s="69">
        <f>AH9*Carreiras!AH10+'Licença - Readaptação'!AH18*Carreiras!AH19+'Licença - Readaptação'!AH27*Carreiras!AH28+'Licença - Readaptação'!AH36*Carreiras!AH37+'Licença - Readaptação'!AH45*Carreiras!AH46+'Licença - Readaptação'!AH54*Carreiras!AH55+'Licença - Readaptação'!AH63*Carreiras!AH64+'Licença - Readaptação'!AH72*Carreiras!AH73+'Licença - Readaptação'!AH81*Carreiras!AH82+'Licença - Readaptação'!AH90*Carreiras!AH91</f>
        <v>0</v>
      </c>
      <c r="AI100" s="69">
        <f>AI9*Carreiras!AI10+'Licença - Readaptação'!AI18*Carreiras!AI19+'Licença - Readaptação'!AI27*Carreiras!AI28+'Licença - Readaptação'!AI36*Carreiras!AI37+'Licença - Readaptação'!AI45*Carreiras!AI46+'Licença - Readaptação'!AI54*Carreiras!AI55+'Licença - Readaptação'!AI63*Carreiras!AI64+'Licença - Readaptação'!AI72*Carreiras!AI73+'Licença - Readaptação'!AI81*Carreiras!AI82+'Licença - Readaptação'!AI90*Carreiras!AI91</f>
        <v>0</v>
      </c>
      <c r="AJ100" s="69">
        <f>AJ9*Carreiras!AJ10+'Licença - Readaptação'!AJ18*Carreiras!AJ19+'Licença - Readaptação'!AJ27*Carreiras!AJ28+'Licença - Readaptação'!AJ36*Carreiras!AJ37+'Licença - Readaptação'!AJ45*Carreiras!AJ46+'Licença - Readaptação'!AJ54*Carreiras!AJ55+'Licença - Readaptação'!AJ63*Carreiras!AJ64+'Licença - Readaptação'!AJ72*Carreiras!AJ73+'Licença - Readaptação'!AJ81*Carreiras!AJ82+'Licença - Readaptação'!AJ90*Carreiras!AJ91</f>
        <v>0</v>
      </c>
      <c r="AK100" s="69">
        <f>AK9*Carreiras!AK10+'Licença - Readaptação'!AK18*Carreiras!AK19+'Licença - Readaptação'!AK27*Carreiras!AK28+'Licença - Readaptação'!AK36*Carreiras!AK37+'Licença - Readaptação'!AK45*Carreiras!AK46+'Licença - Readaptação'!AK54*Carreiras!AK55+'Licença - Readaptação'!AK63*Carreiras!AK64+'Licença - Readaptação'!AK72*Carreiras!AK73+'Licença - Readaptação'!AK81*Carreiras!AK82+'Licença - Readaptação'!AK90*Carreiras!AK91</f>
        <v>0</v>
      </c>
      <c r="AL100" s="69">
        <f>AL9*Carreiras!AL10+'Licença - Readaptação'!AL18*Carreiras!AL19+'Licença - Readaptação'!AL27*Carreiras!AL28+'Licença - Readaptação'!AL36*Carreiras!AL37+'Licença - Readaptação'!AL45*Carreiras!AL46+'Licença - Readaptação'!AL54*Carreiras!AL55+'Licença - Readaptação'!AL63*Carreiras!AL64+'Licença - Readaptação'!AL72*Carreiras!AL73+'Licença - Readaptação'!AL81*Carreiras!AL82+'Licença - Readaptação'!AL90*Carreiras!AL91</f>
        <v>0</v>
      </c>
      <c r="AM100" s="69">
        <f>AM9*Carreiras!AM10+'Licença - Readaptação'!AM18*Carreiras!AM19+'Licença - Readaptação'!AM27*Carreiras!AM28+'Licença - Readaptação'!AM36*Carreiras!AM37+'Licença - Readaptação'!AM45*Carreiras!AM46+'Licença - Readaptação'!AM54*Carreiras!AM55+'Licença - Readaptação'!AM63*Carreiras!AM64+'Licença - Readaptação'!AM72*Carreiras!AM73+'Licença - Readaptação'!AM81*Carreiras!AM82+'Licença - Readaptação'!AM90*Carreiras!AM91</f>
        <v>0</v>
      </c>
      <c r="AN100" s="69">
        <f>AN9*Carreiras!AN10+'Licença - Readaptação'!AN18*Carreiras!AN19+'Licença - Readaptação'!AN27*Carreiras!AN28+'Licença - Readaptação'!AN36*Carreiras!AN37+'Licença - Readaptação'!AN45*Carreiras!AN46+'Licença - Readaptação'!AN54*Carreiras!AN55+'Licença - Readaptação'!AN63*Carreiras!AN64+'Licença - Readaptação'!AN72*Carreiras!AN73+'Licença - Readaptação'!AN81*Carreiras!AN82+'Licença - Readaptação'!AN90*Carreiras!AN91</f>
        <v>0</v>
      </c>
      <c r="AO100" s="69">
        <f>AO9*Carreiras!AO10+'Licença - Readaptação'!AO18*Carreiras!AO19+'Licença - Readaptação'!AO27*Carreiras!AO28+'Licença - Readaptação'!AO36*Carreiras!AO37+'Licença - Readaptação'!AO45*Carreiras!AO46+'Licença - Readaptação'!AO54*Carreiras!AO55+'Licença - Readaptação'!AO63*Carreiras!AO64+'Licença - Readaptação'!AO72*Carreiras!AO73+'Licença - Readaptação'!AO81*Carreiras!AO82+'Licença - Readaptação'!AO90*Carreiras!AO91</f>
        <v>0</v>
      </c>
      <c r="AP100" s="69">
        <f>AP9*Carreiras!AP10+'Licença - Readaptação'!AP18*Carreiras!AP19+'Licença - Readaptação'!AP27*Carreiras!AP28+'Licença - Readaptação'!AP36*Carreiras!AP37+'Licença - Readaptação'!AP45*Carreiras!AP46+'Licença - Readaptação'!AP54*Carreiras!AP55+'Licença - Readaptação'!AP63*Carreiras!AP64+'Licença - Readaptação'!AP72*Carreiras!AP73+'Licença - Readaptação'!AP81*Carreiras!AP82+'Licença - Readaptação'!AP90*Carreiras!AP91</f>
        <v>0</v>
      </c>
    </row>
    <row r="101" spans="2:42" x14ac:dyDescent="0.25">
      <c r="B101" s="91" t="str">
        <f>IF(qtd_niveis&gt;4,"V","")</f>
        <v/>
      </c>
      <c r="C101" s="69">
        <f>C10*Carreiras!C11+'Licença - Readaptação'!C19*Carreiras!C20+'Licença - Readaptação'!C28*Carreiras!C29+'Licença - Readaptação'!C37*Carreiras!C38+'Licença - Readaptação'!C46*Carreiras!C47+'Licença - Readaptação'!C55*Carreiras!C56+'Licença - Readaptação'!C64*Carreiras!C65+'Licença - Readaptação'!C73*Carreiras!C74+'Licença - Readaptação'!C82*Carreiras!C83+'Licença - Readaptação'!C91*Carreiras!C92</f>
        <v>0</v>
      </c>
      <c r="D101" s="69">
        <f>D10*Carreiras!D11+'Licença - Readaptação'!D19*Carreiras!D20+'Licença - Readaptação'!D28*Carreiras!D29+'Licença - Readaptação'!D37*Carreiras!D38+'Licença - Readaptação'!D46*Carreiras!D47+'Licença - Readaptação'!D55*Carreiras!D56+'Licença - Readaptação'!D64*Carreiras!D65+'Licença - Readaptação'!D73*Carreiras!D74+'Licença - Readaptação'!D82*Carreiras!D83+'Licença - Readaptação'!D91*Carreiras!D92</f>
        <v>0</v>
      </c>
      <c r="E101" s="69">
        <f>E10*Carreiras!E11+'Licença - Readaptação'!E19*Carreiras!E20+'Licença - Readaptação'!E28*Carreiras!E29+'Licença - Readaptação'!E37*Carreiras!E38+'Licença - Readaptação'!E46*Carreiras!E47+'Licença - Readaptação'!E55*Carreiras!E56+'Licença - Readaptação'!E64*Carreiras!E65+'Licença - Readaptação'!E73*Carreiras!E74+'Licença - Readaptação'!E82*Carreiras!E83+'Licença - Readaptação'!E91*Carreiras!E92</f>
        <v>0</v>
      </c>
      <c r="F101" s="69">
        <f>F10*Carreiras!F11+'Licença - Readaptação'!F19*Carreiras!F20+'Licença - Readaptação'!F28*Carreiras!F29+'Licença - Readaptação'!F37*Carreiras!F38+'Licença - Readaptação'!F46*Carreiras!F47+'Licença - Readaptação'!F55*Carreiras!F56+'Licença - Readaptação'!F64*Carreiras!F65+'Licença - Readaptação'!F73*Carreiras!F74+'Licença - Readaptação'!F82*Carreiras!F83+'Licença - Readaptação'!F91*Carreiras!F92</f>
        <v>0</v>
      </c>
      <c r="G101" s="69">
        <f>G10*Carreiras!G11+'Licença - Readaptação'!G19*Carreiras!G20+'Licença - Readaptação'!G28*Carreiras!G29+'Licença - Readaptação'!G37*Carreiras!G38+'Licença - Readaptação'!G46*Carreiras!G47+'Licença - Readaptação'!G55*Carreiras!G56+'Licença - Readaptação'!G64*Carreiras!G65+'Licença - Readaptação'!G73*Carreiras!G74+'Licença - Readaptação'!G82*Carreiras!G83+'Licença - Readaptação'!G91*Carreiras!G92</f>
        <v>0</v>
      </c>
      <c r="H101" s="69">
        <f>H10*Carreiras!H11+'Licença - Readaptação'!H19*Carreiras!H20+'Licença - Readaptação'!H28*Carreiras!H29+'Licença - Readaptação'!H37*Carreiras!H38+'Licença - Readaptação'!H46*Carreiras!H47+'Licença - Readaptação'!H55*Carreiras!H56+'Licença - Readaptação'!H64*Carreiras!H65+'Licença - Readaptação'!H73*Carreiras!H74+'Licença - Readaptação'!H82*Carreiras!H83+'Licença - Readaptação'!H91*Carreiras!H92</f>
        <v>0</v>
      </c>
      <c r="I101" s="69">
        <f>I10*Carreiras!I11+'Licença - Readaptação'!I19*Carreiras!I20+'Licença - Readaptação'!I28*Carreiras!I29+'Licença - Readaptação'!I37*Carreiras!I38+'Licença - Readaptação'!I46*Carreiras!I47+'Licença - Readaptação'!I55*Carreiras!I56+'Licença - Readaptação'!I64*Carreiras!I65+'Licença - Readaptação'!I73*Carreiras!I74+'Licença - Readaptação'!I82*Carreiras!I83+'Licença - Readaptação'!I91*Carreiras!I92</f>
        <v>0</v>
      </c>
      <c r="J101" s="69">
        <f>J10*Carreiras!J11+'Licença - Readaptação'!J19*Carreiras!J20+'Licença - Readaptação'!J28*Carreiras!J29+'Licença - Readaptação'!J37*Carreiras!J38+'Licença - Readaptação'!J46*Carreiras!J47+'Licença - Readaptação'!J55*Carreiras!J56+'Licença - Readaptação'!J64*Carreiras!J65+'Licença - Readaptação'!J73*Carreiras!J74+'Licença - Readaptação'!J82*Carreiras!J83+'Licença - Readaptação'!J91*Carreiras!J92</f>
        <v>0</v>
      </c>
      <c r="K101" s="69">
        <f>K10*Carreiras!K11+'Licença - Readaptação'!K19*Carreiras!K20+'Licença - Readaptação'!K28*Carreiras!K29+'Licença - Readaptação'!K37*Carreiras!K38+'Licença - Readaptação'!K46*Carreiras!K47+'Licença - Readaptação'!K55*Carreiras!K56+'Licença - Readaptação'!K64*Carreiras!K65+'Licença - Readaptação'!K73*Carreiras!K74+'Licença - Readaptação'!K82*Carreiras!K83+'Licença - Readaptação'!K91*Carreiras!K92</f>
        <v>0</v>
      </c>
      <c r="L101" s="69">
        <f>L10*Carreiras!L11+'Licença - Readaptação'!L19*Carreiras!L20+'Licença - Readaptação'!L28*Carreiras!L29+'Licença - Readaptação'!L37*Carreiras!L38+'Licença - Readaptação'!L46*Carreiras!L47+'Licença - Readaptação'!L55*Carreiras!L56+'Licença - Readaptação'!L64*Carreiras!L65+'Licença - Readaptação'!L73*Carreiras!L74+'Licença - Readaptação'!L82*Carreiras!L83+'Licença - Readaptação'!L91*Carreiras!L92</f>
        <v>0</v>
      </c>
      <c r="M101" s="69">
        <f>M10*Carreiras!M11+'Licença - Readaptação'!M19*Carreiras!M20+'Licença - Readaptação'!M28*Carreiras!M29+'Licença - Readaptação'!M37*Carreiras!M38+'Licença - Readaptação'!M46*Carreiras!M47+'Licença - Readaptação'!M55*Carreiras!M56+'Licença - Readaptação'!M64*Carreiras!M65+'Licença - Readaptação'!M73*Carreiras!M74+'Licença - Readaptação'!M82*Carreiras!M83+'Licença - Readaptação'!M91*Carreiras!M92</f>
        <v>0</v>
      </c>
      <c r="N101" s="69">
        <f>N10*Carreiras!N11+'Licença - Readaptação'!N19*Carreiras!N20+'Licença - Readaptação'!N28*Carreiras!N29+'Licença - Readaptação'!N37*Carreiras!N38+'Licença - Readaptação'!N46*Carreiras!N47+'Licença - Readaptação'!N55*Carreiras!N56+'Licença - Readaptação'!N64*Carreiras!N65+'Licença - Readaptação'!N73*Carreiras!N74+'Licença - Readaptação'!N82*Carreiras!N83+'Licença - Readaptação'!N91*Carreiras!N92</f>
        <v>0</v>
      </c>
      <c r="O101" s="69">
        <f>O10*Carreiras!O11+'Licença - Readaptação'!O19*Carreiras!O20+'Licença - Readaptação'!O28*Carreiras!O29+'Licença - Readaptação'!O37*Carreiras!O38+'Licença - Readaptação'!O46*Carreiras!O47+'Licença - Readaptação'!O55*Carreiras!O56+'Licença - Readaptação'!O64*Carreiras!O65+'Licença - Readaptação'!O73*Carreiras!O74+'Licença - Readaptação'!O82*Carreiras!O83+'Licença - Readaptação'!O91*Carreiras!O92</f>
        <v>0</v>
      </c>
      <c r="P101" s="69">
        <f>P10*Carreiras!P11+'Licença - Readaptação'!P19*Carreiras!P20+'Licença - Readaptação'!P28*Carreiras!P29+'Licença - Readaptação'!P37*Carreiras!P38+'Licença - Readaptação'!P46*Carreiras!P47+'Licença - Readaptação'!P55*Carreiras!P56+'Licença - Readaptação'!P64*Carreiras!P65+'Licença - Readaptação'!P73*Carreiras!P74+'Licença - Readaptação'!P82*Carreiras!P83+'Licença - Readaptação'!P91*Carreiras!P92</f>
        <v>0</v>
      </c>
      <c r="Q101" s="69">
        <f>Q10*Carreiras!Q11+'Licença - Readaptação'!Q19*Carreiras!Q20+'Licença - Readaptação'!Q28*Carreiras!Q29+'Licença - Readaptação'!Q37*Carreiras!Q38+'Licença - Readaptação'!Q46*Carreiras!Q47+'Licença - Readaptação'!Q55*Carreiras!Q56+'Licença - Readaptação'!Q64*Carreiras!Q65+'Licença - Readaptação'!Q73*Carreiras!Q74+'Licença - Readaptação'!Q82*Carreiras!Q83+'Licença - Readaptação'!Q91*Carreiras!Q92</f>
        <v>0</v>
      </c>
      <c r="R101" s="69">
        <f>R10*Carreiras!R11+'Licença - Readaptação'!R19*Carreiras!R20+'Licença - Readaptação'!R28*Carreiras!R29+'Licença - Readaptação'!R37*Carreiras!R38+'Licença - Readaptação'!R46*Carreiras!R47+'Licença - Readaptação'!R55*Carreiras!R56+'Licença - Readaptação'!R64*Carreiras!R65+'Licença - Readaptação'!R73*Carreiras!R74+'Licença - Readaptação'!R82*Carreiras!R83+'Licença - Readaptação'!R91*Carreiras!R92</f>
        <v>0</v>
      </c>
      <c r="S101" s="69">
        <f>S10*Carreiras!S11+'Licença - Readaptação'!S19*Carreiras!S20+'Licença - Readaptação'!S28*Carreiras!S29+'Licença - Readaptação'!S37*Carreiras!S38+'Licença - Readaptação'!S46*Carreiras!S47+'Licença - Readaptação'!S55*Carreiras!S56+'Licença - Readaptação'!S64*Carreiras!S65+'Licença - Readaptação'!S73*Carreiras!S74+'Licença - Readaptação'!S82*Carreiras!S83+'Licença - Readaptação'!S91*Carreiras!S92</f>
        <v>0</v>
      </c>
      <c r="T101" s="69">
        <f>T10*Carreiras!T11+'Licença - Readaptação'!T19*Carreiras!T20+'Licença - Readaptação'!T28*Carreiras!T29+'Licença - Readaptação'!T37*Carreiras!T38+'Licença - Readaptação'!T46*Carreiras!T47+'Licença - Readaptação'!T55*Carreiras!T56+'Licença - Readaptação'!T64*Carreiras!T65+'Licença - Readaptação'!T73*Carreiras!T74+'Licença - Readaptação'!T82*Carreiras!T83+'Licença - Readaptação'!T91*Carreiras!T92</f>
        <v>0</v>
      </c>
      <c r="U101" s="69">
        <f>U10*Carreiras!U11+'Licença - Readaptação'!U19*Carreiras!U20+'Licença - Readaptação'!U28*Carreiras!U29+'Licença - Readaptação'!U37*Carreiras!U38+'Licença - Readaptação'!U46*Carreiras!U47+'Licença - Readaptação'!U55*Carreiras!U56+'Licença - Readaptação'!U64*Carreiras!U65+'Licença - Readaptação'!U73*Carreiras!U74+'Licença - Readaptação'!U82*Carreiras!U83+'Licença - Readaptação'!U91*Carreiras!U92</f>
        <v>0</v>
      </c>
      <c r="V101" s="69">
        <f>V10*Carreiras!V11+'Licença - Readaptação'!V19*Carreiras!V20+'Licença - Readaptação'!V28*Carreiras!V29+'Licença - Readaptação'!V37*Carreiras!V38+'Licença - Readaptação'!V46*Carreiras!V47+'Licença - Readaptação'!V55*Carreiras!V56+'Licença - Readaptação'!V64*Carreiras!V65+'Licença - Readaptação'!V73*Carreiras!V74+'Licença - Readaptação'!V82*Carreiras!V83+'Licença - Readaptação'!V91*Carreiras!V92</f>
        <v>0</v>
      </c>
      <c r="W101" s="69">
        <f>W10*Carreiras!W11+'Licença - Readaptação'!W19*Carreiras!W20+'Licença - Readaptação'!W28*Carreiras!W29+'Licença - Readaptação'!W37*Carreiras!W38+'Licença - Readaptação'!W46*Carreiras!W47+'Licença - Readaptação'!W55*Carreiras!W56+'Licença - Readaptação'!W64*Carreiras!W65+'Licença - Readaptação'!W73*Carreiras!W74+'Licença - Readaptação'!W82*Carreiras!W83+'Licença - Readaptação'!W91*Carreiras!W92</f>
        <v>0</v>
      </c>
      <c r="X101" s="69">
        <f>X10*Carreiras!X11+'Licença - Readaptação'!X19*Carreiras!X20+'Licença - Readaptação'!X28*Carreiras!X29+'Licença - Readaptação'!X37*Carreiras!X38+'Licença - Readaptação'!X46*Carreiras!X47+'Licença - Readaptação'!X55*Carreiras!X56+'Licença - Readaptação'!X64*Carreiras!X65+'Licença - Readaptação'!X73*Carreiras!X74+'Licença - Readaptação'!X82*Carreiras!X83+'Licença - Readaptação'!X91*Carreiras!X92</f>
        <v>0</v>
      </c>
      <c r="Y101" s="69">
        <f>Y10*Carreiras!Y11+'Licença - Readaptação'!Y19*Carreiras!Y20+'Licença - Readaptação'!Y28*Carreiras!Y29+'Licença - Readaptação'!Y37*Carreiras!Y38+'Licença - Readaptação'!Y46*Carreiras!Y47+'Licença - Readaptação'!Y55*Carreiras!Y56+'Licença - Readaptação'!Y64*Carreiras!Y65+'Licença - Readaptação'!Y73*Carreiras!Y74+'Licença - Readaptação'!Y82*Carreiras!Y83+'Licença - Readaptação'!Y91*Carreiras!Y92</f>
        <v>0</v>
      </c>
      <c r="Z101" s="69">
        <f>Z10*Carreiras!Z11+'Licença - Readaptação'!Z19*Carreiras!Z20+'Licença - Readaptação'!Z28*Carreiras!Z29+'Licença - Readaptação'!Z37*Carreiras!Z38+'Licença - Readaptação'!Z46*Carreiras!Z47+'Licença - Readaptação'!Z55*Carreiras!Z56+'Licença - Readaptação'!Z64*Carreiras!Z65+'Licença - Readaptação'!Z73*Carreiras!Z74+'Licença - Readaptação'!Z82*Carreiras!Z83+'Licença - Readaptação'!Z91*Carreiras!Z92</f>
        <v>0</v>
      </c>
      <c r="AA101" s="69">
        <f>AA10*Carreiras!AA11+'Licença - Readaptação'!AA19*Carreiras!AA20+'Licença - Readaptação'!AA28*Carreiras!AA29+'Licença - Readaptação'!AA37*Carreiras!AA38+'Licença - Readaptação'!AA46*Carreiras!AA47+'Licença - Readaptação'!AA55*Carreiras!AA56+'Licença - Readaptação'!AA64*Carreiras!AA65+'Licença - Readaptação'!AA73*Carreiras!AA74+'Licença - Readaptação'!AA82*Carreiras!AA83+'Licença - Readaptação'!AA91*Carreiras!AA92</f>
        <v>0</v>
      </c>
      <c r="AB101" s="69">
        <f>AB10*Carreiras!AB11+'Licença - Readaptação'!AB19*Carreiras!AB20+'Licença - Readaptação'!AB28*Carreiras!AB29+'Licença - Readaptação'!AB37*Carreiras!AB38+'Licença - Readaptação'!AB46*Carreiras!AB47+'Licença - Readaptação'!AB55*Carreiras!AB56+'Licença - Readaptação'!AB64*Carreiras!AB65+'Licença - Readaptação'!AB73*Carreiras!AB74+'Licença - Readaptação'!AB82*Carreiras!AB83+'Licença - Readaptação'!AB91*Carreiras!AB92</f>
        <v>0</v>
      </c>
      <c r="AC101" s="69">
        <f>AC10*Carreiras!AC11+'Licença - Readaptação'!AC19*Carreiras!AC20+'Licença - Readaptação'!AC28*Carreiras!AC29+'Licença - Readaptação'!AC37*Carreiras!AC38+'Licença - Readaptação'!AC46*Carreiras!AC47+'Licença - Readaptação'!AC55*Carreiras!AC56+'Licença - Readaptação'!AC64*Carreiras!AC65+'Licença - Readaptação'!AC73*Carreiras!AC74+'Licença - Readaptação'!AC82*Carreiras!AC83+'Licença - Readaptação'!AC91*Carreiras!AC92</f>
        <v>0</v>
      </c>
      <c r="AD101" s="69">
        <f>AD10*Carreiras!AD11+'Licença - Readaptação'!AD19*Carreiras!AD20+'Licença - Readaptação'!AD28*Carreiras!AD29+'Licença - Readaptação'!AD37*Carreiras!AD38+'Licença - Readaptação'!AD46*Carreiras!AD47+'Licença - Readaptação'!AD55*Carreiras!AD56+'Licença - Readaptação'!AD64*Carreiras!AD65+'Licença - Readaptação'!AD73*Carreiras!AD74+'Licença - Readaptação'!AD82*Carreiras!AD83+'Licença - Readaptação'!AD91*Carreiras!AD92</f>
        <v>0</v>
      </c>
      <c r="AE101" s="69">
        <f>AE10*Carreiras!AE11+'Licença - Readaptação'!AE19*Carreiras!AE20+'Licença - Readaptação'!AE28*Carreiras!AE29+'Licença - Readaptação'!AE37*Carreiras!AE38+'Licença - Readaptação'!AE46*Carreiras!AE47+'Licença - Readaptação'!AE55*Carreiras!AE56+'Licença - Readaptação'!AE64*Carreiras!AE65+'Licença - Readaptação'!AE73*Carreiras!AE74+'Licença - Readaptação'!AE82*Carreiras!AE83+'Licença - Readaptação'!AE91*Carreiras!AE92</f>
        <v>0</v>
      </c>
      <c r="AF101" s="69">
        <f>AF10*Carreiras!AF11+'Licença - Readaptação'!AF19*Carreiras!AF20+'Licença - Readaptação'!AF28*Carreiras!AF29+'Licença - Readaptação'!AF37*Carreiras!AF38+'Licença - Readaptação'!AF46*Carreiras!AF47+'Licença - Readaptação'!AF55*Carreiras!AF56+'Licença - Readaptação'!AF64*Carreiras!AF65+'Licença - Readaptação'!AF73*Carreiras!AF74+'Licença - Readaptação'!AF82*Carreiras!AF83+'Licença - Readaptação'!AF91*Carreiras!AF92</f>
        <v>0</v>
      </c>
      <c r="AG101" s="69">
        <f>AG10*Carreiras!AG11+'Licença - Readaptação'!AG19*Carreiras!AG20+'Licença - Readaptação'!AG28*Carreiras!AG29+'Licença - Readaptação'!AG37*Carreiras!AG38+'Licença - Readaptação'!AG46*Carreiras!AG47+'Licença - Readaptação'!AG55*Carreiras!AG56+'Licença - Readaptação'!AG64*Carreiras!AG65+'Licença - Readaptação'!AG73*Carreiras!AG74+'Licença - Readaptação'!AG82*Carreiras!AG83+'Licença - Readaptação'!AG91*Carreiras!AG92</f>
        <v>0</v>
      </c>
      <c r="AH101" s="69">
        <f>AH10*Carreiras!AH11+'Licença - Readaptação'!AH19*Carreiras!AH20+'Licença - Readaptação'!AH28*Carreiras!AH29+'Licença - Readaptação'!AH37*Carreiras!AH38+'Licença - Readaptação'!AH46*Carreiras!AH47+'Licença - Readaptação'!AH55*Carreiras!AH56+'Licença - Readaptação'!AH64*Carreiras!AH65+'Licença - Readaptação'!AH73*Carreiras!AH74+'Licença - Readaptação'!AH82*Carreiras!AH83+'Licença - Readaptação'!AH91*Carreiras!AH92</f>
        <v>0</v>
      </c>
      <c r="AI101" s="69">
        <f>AI10*Carreiras!AI11+'Licença - Readaptação'!AI19*Carreiras!AI20+'Licença - Readaptação'!AI28*Carreiras!AI29+'Licença - Readaptação'!AI37*Carreiras!AI38+'Licença - Readaptação'!AI46*Carreiras!AI47+'Licença - Readaptação'!AI55*Carreiras!AI56+'Licença - Readaptação'!AI64*Carreiras!AI65+'Licença - Readaptação'!AI73*Carreiras!AI74+'Licença - Readaptação'!AI82*Carreiras!AI83+'Licença - Readaptação'!AI91*Carreiras!AI92</f>
        <v>0</v>
      </c>
      <c r="AJ101" s="69">
        <f>AJ10*Carreiras!AJ11+'Licença - Readaptação'!AJ19*Carreiras!AJ20+'Licença - Readaptação'!AJ28*Carreiras!AJ29+'Licença - Readaptação'!AJ37*Carreiras!AJ38+'Licença - Readaptação'!AJ46*Carreiras!AJ47+'Licença - Readaptação'!AJ55*Carreiras!AJ56+'Licença - Readaptação'!AJ64*Carreiras!AJ65+'Licença - Readaptação'!AJ73*Carreiras!AJ74+'Licença - Readaptação'!AJ82*Carreiras!AJ83+'Licença - Readaptação'!AJ91*Carreiras!AJ92</f>
        <v>0</v>
      </c>
      <c r="AK101" s="69">
        <f>AK10*Carreiras!AK11+'Licença - Readaptação'!AK19*Carreiras!AK20+'Licença - Readaptação'!AK28*Carreiras!AK29+'Licença - Readaptação'!AK37*Carreiras!AK38+'Licença - Readaptação'!AK46*Carreiras!AK47+'Licença - Readaptação'!AK55*Carreiras!AK56+'Licença - Readaptação'!AK64*Carreiras!AK65+'Licença - Readaptação'!AK73*Carreiras!AK74+'Licença - Readaptação'!AK82*Carreiras!AK83+'Licença - Readaptação'!AK91*Carreiras!AK92</f>
        <v>0</v>
      </c>
      <c r="AL101" s="69">
        <f>AL10*Carreiras!AL11+'Licença - Readaptação'!AL19*Carreiras!AL20+'Licença - Readaptação'!AL28*Carreiras!AL29+'Licença - Readaptação'!AL37*Carreiras!AL38+'Licença - Readaptação'!AL46*Carreiras!AL47+'Licença - Readaptação'!AL55*Carreiras!AL56+'Licença - Readaptação'!AL64*Carreiras!AL65+'Licença - Readaptação'!AL73*Carreiras!AL74+'Licença - Readaptação'!AL82*Carreiras!AL83+'Licença - Readaptação'!AL91*Carreiras!AL92</f>
        <v>0</v>
      </c>
      <c r="AM101" s="69">
        <f>AM10*Carreiras!AM11+'Licença - Readaptação'!AM19*Carreiras!AM20+'Licença - Readaptação'!AM28*Carreiras!AM29+'Licença - Readaptação'!AM37*Carreiras!AM38+'Licença - Readaptação'!AM46*Carreiras!AM47+'Licença - Readaptação'!AM55*Carreiras!AM56+'Licença - Readaptação'!AM64*Carreiras!AM65+'Licença - Readaptação'!AM73*Carreiras!AM74+'Licença - Readaptação'!AM82*Carreiras!AM83+'Licença - Readaptação'!AM91*Carreiras!AM92</f>
        <v>0</v>
      </c>
      <c r="AN101" s="69">
        <f>AN10*Carreiras!AN11+'Licença - Readaptação'!AN19*Carreiras!AN20+'Licença - Readaptação'!AN28*Carreiras!AN29+'Licença - Readaptação'!AN37*Carreiras!AN38+'Licença - Readaptação'!AN46*Carreiras!AN47+'Licença - Readaptação'!AN55*Carreiras!AN56+'Licença - Readaptação'!AN64*Carreiras!AN65+'Licença - Readaptação'!AN73*Carreiras!AN74+'Licença - Readaptação'!AN82*Carreiras!AN83+'Licença - Readaptação'!AN91*Carreiras!AN92</f>
        <v>0</v>
      </c>
      <c r="AO101" s="69">
        <f>AO10*Carreiras!AO11+'Licença - Readaptação'!AO19*Carreiras!AO20+'Licença - Readaptação'!AO28*Carreiras!AO29+'Licença - Readaptação'!AO37*Carreiras!AO38+'Licença - Readaptação'!AO46*Carreiras!AO47+'Licença - Readaptação'!AO55*Carreiras!AO56+'Licença - Readaptação'!AO64*Carreiras!AO65+'Licença - Readaptação'!AO73*Carreiras!AO74+'Licença - Readaptação'!AO82*Carreiras!AO83+'Licença - Readaptação'!AO91*Carreiras!AO92</f>
        <v>0</v>
      </c>
      <c r="AP101" s="69">
        <f>AP10*Carreiras!AP11+'Licença - Readaptação'!AP19*Carreiras!AP20+'Licença - Readaptação'!AP28*Carreiras!AP29+'Licença - Readaptação'!AP37*Carreiras!AP38+'Licença - Readaptação'!AP46*Carreiras!AP47+'Licença - Readaptação'!AP55*Carreiras!AP56+'Licença - Readaptação'!AP64*Carreiras!AP65+'Licença - Readaptação'!AP73*Carreiras!AP74+'Licença - Readaptação'!AP82*Carreiras!AP83+'Licença - Readaptação'!AP91*Carreiras!AP92</f>
        <v>0</v>
      </c>
    </row>
    <row r="102" spans="2:42" x14ac:dyDescent="0.25">
      <c r="B102" s="91" t="str">
        <f>IF(qtd_niveis&gt;5,"VI","")</f>
        <v/>
      </c>
      <c r="C102" s="69">
        <f>C11*Carreiras!C12+'Licença - Readaptação'!C20*Carreiras!C21+'Licença - Readaptação'!C29*Carreiras!C30+'Licença - Readaptação'!C38*Carreiras!C39+'Licença - Readaptação'!C47*Carreiras!C48+'Licença - Readaptação'!C56*Carreiras!C57+'Licença - Readaptação'!C65*Carreiras!C66+'Licença - Readaptação'!C74*Carreiras!C75+'Licença - Readaptação'!C83*Carreiras!C84+'Licença - Readaptação'!C92*Carreiras!C93</f>
        <v>0</v>
      </c>
      <c r="D102" s="69">
        <f>D11*Carreiras!D12+'Licença - Readaptação'!D20*Carreiras!D21+'Licença - Readaptação'!D29*Carreiras!D30+'Licença - Readaptação'!D38*Carreiras!D39+'Licença - Readaptação'!D47*Carreiras!D48+'Licença - Readaptação'!D56*Carreiras!D57+'Licença - Readaptação'!D65*Carreiras!D66+'Licença - Readaptação'!D74*Carreiras!D75+'Licença - Readaptação'!D83*Carreiras!D84+'Licença - Readaptação'!D92*Carreiras!D93</f>
        <v>0</v>
      </c>
      <c r="E102" s="69">
        <f>E11*Carreiras!E12+'Licença - Readaptação'!E20*Carreiras!E21+'Licença - Readaptação'!E29*Carreiras!E30+'Licença - Readaptação'!E38*Carreiras!E39+'Licença - Readaptação'!E47*Carreiras!E48+'Licença - Readaptação'!E56*Carreiras!E57+'Licença - Readaptação'!E65*Carreiras!E66+'Licença - Readaptação'!E74*Carreiras!E75+'Licença - Readaptação'!E83*Carreiras!E84+'Licença - Readaptação'!E92*Carreiras!E93</f>
        <v>0</v>
      </c>
      <c r="F102" s="69">
        <f>F11*Carreiras!F12+'Licença - Readaptação'!F20*Carreiras!F21+'Licença - Readaptação'!F29*Carreiras!F30+'Licença - Readaptação'!F38*Carreiras!F39+'Licença - Readaptação'!F47*Carreiras!F48+'Licença - Readaptação'!F56*Carreiras!F57+'Licença - Readaptação'!F65*Carreiras!F66+'Licença - Readaptação'!F74*Carreiras!F75+'Licença - Readaptação'!F83*Carreiras!F84+'Licença - Readaptação'!F92*Carreiras!F93</f>
        <v>0</v>
      </c>
      <c r="G102" s="69">
        <f>G11*Carreiras!G12+'Licença - Readaptação'!G20*Carreiras!G21+'Licença - Readaptação'!G29*Carreiras!G30+'Licença - Readaptação'!G38*Carreiras!G39+'Licença - Readaptação'!G47*Carreiras!G48+'Licença - Readaptação'!G56*Carreiras!G57+'Licença - Readaptação'!G65*Carreiras!G66+'Licença - Readaptação'!G74*Carreiras!G75+'Licença - Readaptação'!G83*Carreiras!G84+'Licença - Readaptação'!G92*Carreiras!G93</f>
        <v>0</v>
      </c>
      <c r="H102" s="69">
        <f>H11*Carreiras!H12+'Licença - Readaptação'!H20*Carreiras!H21+'Licença - Readaptação'!H29*Carreiras!H30+'Licença - Readaptação'!H38*Carreiras!H39+'Licença - Readaptação'!H47*Carreiras!H48+'Licença - Readaptação'!H56*Carreiras!H57+'Licença - Readaptação'!H65*Carreiras!H66+'Licença - Readaptação'!H74*Carreiras!H75+'Licença - Readaptação'!H83*Carreiras!H84+'Licença - Readaptação'!H92*Carreiras!H93</f>
        <v>0</v>
      </c>
      <c r="I102" s="69">
        <f>I11*Carreiras!I12+'Licença - Readaptação'!I20*Carreiras!I21+'Licença - Readaptação'!I29*Carreiras!I30+'Licença - Readaptação'!I38*Carreiras!I39+'Licença - Readaptação'!I47*Carreiras!I48+'Licença - Readaptação'!I56*Carreiras!I57+'Licença - Readaptação'!I65*Carreiras!I66+'Licença - Readaptação'!I74*Carreiras!I75+'Licença - Readaptação'!I83*Carreiras!I84+'Licença - Readaptação'!I92*Carreiras!I93</f>
        <v>0</v>
      </c>
      <c r="J102" s="69">
        <f>J11*Carreiras!J12+'Licença - Readaptação'!J20*Carreiras!J21+'Licença - Readaptação'!J29*Carreiras!J30+'Licença - Readaptação'!J38*Carreiras!J39+'Licença - Readaptação'!J47*Carreiras!J48+'Licença - Readaptação'!J56*Carreiras!J57+'Licença - Readaptação'!J65*Carreiras!J66+'Licença - Readaptação'!J74*Carreiras!J75+'Licença - Readaptação'!J83*Carreiras!J84+'Licença - Readaptação'!J92*Carreiras!J93</f>
        <v>0</v>
      </c>
      <c r="K102" s="69">
        <f>K11*Carreiras!K12+'Licença - Readaptação'!K20*Carreiras!K21+'Licença - Readaptação'!K29*Carreiras!K30+'Licença - Readaptação'!K38*Carreiras!K39+'Licença - Readaptação'!K47*Carreiras!K48+'Licença - Readaptação'!K56*Carreiras!K57+'Licença - Readaptação'!K65*Carreiras!K66+'Licença - Readaptação'!K74*Carreiras!K75+'Licença - Readaptação'!K83*Carreiras!K84+'Licença - Readaptação'!K92*Carreiras!K93</f>
        <v>0</v>
      </c>
      <c r="L102" s="69">
        <f>L11*Carreiras!L12+'Licença - Readaptação'!L20*Carreiras!L21+'Licença - Readaptação'!L29*Carreiras!L30+'Licença - Readaptação'!L38*Carreiras!L39+'Licença - Readaptação'!L47*Carreiras!L48+'Licença - Readaptação'!L56*Carreiras!L57+'Licença - Readaptação'!L65*Carreiras!L66+'Licença - Readaptação'!L74*Carreiras!L75+'Licença - Readaptação'!L83*Carreiras!L84+'Licença - Readaptação'!L92*Carreiras!L93</f>
        <v>0</v>
      </c>
      <c r="M102" s="69">
        <f>M11*Carreiras!M12+'Licença - Readaptação'!M20*Carreiras!M21+'Licença - Readaptação'!M29*Carreiras!M30+'Licença - Readaptação'!M38*Carreiras!M39+'Licença - Readaptação'!M47*Carreiras!M48+'Licença - Readaptação'!M56*Carreiras!M57+'Licença - Readaptação'!M65*Carreiras!M66+'Licença - Readaptação'!M74*Carreiras!M75+'Licença - Readaptação'!M83*Carreiras!M84+'Licença - Readaptação'!M92*Carreiras!M93</f>
        <v>0</v>
      </c>
      <c r="N102" s="69">
        <f>N11*Carreiras!N12+'Licença - Readaptação'!N20*Carreiras!N21+'Licença - Readaptação'!N29*Carreiras!N30+'Licença - Readaptação'!N38*Carreiras!N39+'Licença - Readaptação'!N47*Carreiras!N48+'Licença - Readaptação'!N56*Carreiras!N57+'Licença - Readaptação'!N65*Carreiras!N66+'Licença - Readaptação'!N74*Carreiras!N75+'Licença - Readaptação'!N83*Carreiras!N84+'Licença - Readaptação'!N92*Carreiras!N93</f>
        <v>0</v>
      </c>
      <c r="O102" s="69">
        <f>O11*Carreiras!O12+'Licença - Readaptação'!O20*Carreiras!O21+'Licença - Readaptação'!O29*Carreiras!O30+'Licença - Readaptação'!O38*Carreiras!O39+'Licença - Readaptação'!O47*Carreiras!O48+'Licença - Readaptação'!O56*Carreiras!O57+'Licença - Readaptação'!O65*Carreiras!O66+'Licença - Readaptação'!O74*Carreiras!O75+'Licença - Readaptação'!O83*Carreiras!O84+'Licença - Readaptação'!O92*Carreiras!O93</f>
        <v>0</v>
      </c>
      <c r="P102" s="69">
        <f>P11*Carreiras!P12+'Licença - Readaptação'!P20*Carreiras!P21+'Licença - Readaptação'!P29*Carreiras!P30+'Licença - Readaptação'!P38*Carreiras!P39+'Licença - Readaptação'!P47*Carreiras!P48+'Licença - Readaptação'!P56*Carreiras!P57+'Licença - Readaptação'!P65*Carreiras!P66+'Licença - Readaptação'!P74*Carreiras!P75+'Licença - Readaptação'!P83*Carreiras!P84+'Licença - Readaptação'!P92*Carreiras!P93</f>
        <v>0</v>
      </c>
      <c r="Q102" s="69">
        <f>Q11*Carreiras!Q12+'Licença - Readaptação'!Q20*Carreiras!Q21+'Licença - Readaptação'!Q29*Carreiras!Q30+'Licença - Readaptação'!Q38*Carreiras!Q39+'Licença - Readaptação'!Q47*Carreiras!Q48+'Licença - Readaptação'!Q56*Carreiras!Q57+'Licença - Readaptação'!Q65*Carreiras!Q66+'Licença - Readaptação'!Q74*Carreiras!Q75+'Licença - Readaptação'!Q83*Carreiras!Q84+'Licença - Readaptação'!Q92*Carreiras!Q93</f>
        <v>0</v>
      </c>
      <c r="R102" s="69">
        <f>R11*Carreiras!R12+'Licença - Readaptação'!R20*Carreiras!R21+'Licença - Readaptação'!R29*Carreiras!R30+'Licença - Readaptação'!R38*Carreiras!R39+'Licença - Readaptação'!R47*Carreiras!R48+'Licença - Readaptação'!R56*Carreiras!R57+'Licença - Readaptação'!R65*Carreiras!R66+'Licença - Readaptação'!R74*Carreiras!R75+'Licença - Readaptação'!R83*Carreiras!R84+'Licença - Readaptação'!R92*Carreiras!R93</f>
        <v>0</v>
      </c>
      <c r="S102" s="69">
        <f>S11*Carreiras!S12+'Licença - Readaptação'!S20*Carreiras!S21+'Licença - Readaptação'!S29*Carreiras!S30+'Licença - Readaptação'!S38*Carreiras!S39+'Licença - Readaptação'!S47*Carreiras!S48+'Licença - Readaptação'!S56*Carreiras!S57+'Licença - Readaptação'!S65*Carreiras!S66+'Licença - Readaptação'!S74*Carreiras!S75+'Licença - Readaptação'!S83*Carreiras!S84+'Licença - Readaptação'!S92*Carreiras!S93</f>
        <v>0</v>
      </c>
      <c r="T102" s="69">
        <f>T11*Carreiras!T12+'Licença - Readaptação'!T20*Carreiras!T21+'Licença - Readaptação'!T29*Carreiras!T30+'Licença - Readaptação'!T38*Carreiras!T39+'Licença - Readaptação'!T47*Carreiras!T48+'Licença - Readaptação'!T56*Carreiras!T57+'Licença - Readaptação'!T65*Carreiras!T66+'Licença - Readaptação'!T74*Carreiras!T75+'Licença - Readaptação'!T83*Carreiras!T84+'Licença - Readaptação'!T92*Carreiras!T93</f>
        <v>0</v>
      </c>
      <c r="U102" s="69">
        <f>U11*Carreiras!U12+'Licença - Readaptação'!U20*Carreiras!U21+'Licença - Readaptação'!U29*Carreiras!U30+'Licença - Readaptação'!U38*Carreiras!U39+'Licença - Readaptação'!U47*Carreiras!U48+'Licença - Readaptação'!U56*Carreiras!U57+'Licença - Readaptação'!U65*Carreiras!U66+'Licença - Readaptação'!U74*Carreiras!U75+'Licença - Readaptação'!U83*Carreiras!U84+'Licença - Readaptação'!U92*Carreiras!U93</f>
        <v>0</v>
      </c>
      <c r="V102" s="69">
        <f>V11*Carreiras!V12+'Licença - Readaptação'!V20*Carreiras!V21+'Licença - Readaptação'!V29*Carreiras!V30+'Licença - Readaptação'!V38*Carreiras!V39+'Licença - Readaptação'!V47*Carreiras!V48+'Licença - Readaptação'!V56*Carreiras!V57+'Licença - Readaptação'!V65*Carreiras!V66+'Licença - Readaptação'!V74*Carreiras!V75+'Licença - Readaptação'!V83*Carreiras!V84+'Licença - Readaptação'!V92*Carreiras!V93</f>
        <v>0</v>
      </c>
      <c r="W102" s="69">
        <f>W11*Carreiras!W12+'Licença - Readaptação'!W20*Carreiras!W21+'Licença - Readaptação'!W29*Carreiras!W30+'Licença - Readaptação'!W38*Carreiras!W39+'Licença - Readaptação'!W47*Carreiras!W48+'Licença - Readaptação'!W56*Carreiras!W57+'Licença - Readaptação'!W65*Carreiras!W66+'Licença - Readaptação'!W74*Carreiras!W75+'Licença - Readaptação'!W83*Carreiras!W84+'Licença - Readaptação'!W92*Carreiras!W93</f>
        <v>0</v>
      </c>
      <c r="X102" s="69">
        <f>X11*Carreiras!X12+'Licença - Readaptação'!X20*Carreiras!X21+'Licença - Readaptação'!X29*Carreiras!X30+'Licença - Readaptação'!X38*Carreiras!X39+'Licença - Readaptação'!X47*Carreiras!X48+'Licença - Readaptação'!X56*Carreiras!X57+'Licença - Readaptação'!X65*Carreiras!X66+'Licença - Readaptação'!X74*Carreiras!X75+'Licença - Readaptação'!X83*Carreiras!X84+'Licença - Readaptação'!X92*Carreiras!X93</f>
        <v>0</v>
      </c>
      <c r="Y102" s="69">
        <f>Y11*Carreiras!Y12+'Licença - Readaptação'!Y20*Carreiras!Y21+'Licença - Readaptação'!Y29*Carreiras!Y30+'Licença - Readaptação'!Y38*Carreiras!Y39+'Licença - Readaptação'!Y47*Carreiras!Y48+'Licença - Readaptação'!Y56*Carreiras!Y57+'Licença - Readaptação'!Y65*Carreiras!Y66+'Licença - Readaptação'!Y74*Carreiras!Y75+'Licença - Readaptação'!Y83*Carreiras!Y84+'Licença - Readaptação'!Y92*Carreiras!Y93</f>
        <v>0</v>
      </c>
      <c r="Z102" s="69">
        <f>Z11*Carreiras!Z12+'Licença - Readaptação'!Z20*Carreiras!Z21+'Licença - Readaptação'!Z29*Carreiras!Z30+'Licença - Readaptação'!Z38*Carreiras!Z39+'Licença - Readaptação'!Z47*Carreiras!Z48+'Licença - Readaptação'!Z56*Carreiras!Z57+'Licença - Readaptação'!Z65*Carreiras!Z66+'Licença - Readaptação'!Z74*Carreiras!Z75+'Licença - Readaptação'!Z83*Carreiras!Z84+'Licença - Readaptação'!Z92*Carreiras!Z93</f>
        <v>0</v>
      </c>
      <c r="AA102" s="69">
        <f>AA11*Carreiras!AA12+'Licença - Readaptação'!AA20*Carreiras!AA21+'Licença - Readaptação'!AA29*Carreiras!AA30+'Licença - Readaptação'!AA38*Carreiras!AA39+'Licença - Readaptação'!AA47*Carreiras!AA48+'Licença - Readaptação'!AA56*Carreiras!AA57+'Licença - Readaptação'!AA65*Carreiras!AA66+'Licença - Readaptação'!AA74*Carreiras!AA75+'Licença - Readaptação'!AA83*Carreiras!AA84+'Licença - Readaptação'!AA92*Carreiras!AA93</f>
        <v>0</v>
      </c>
      <c r="AB102" s="69">
        <f>AB11*Carreiras!AB12+'Licença - Readaptação'!AB20*Carreiras!AB21+'Licença - Readaptação'!AB29*Carreiras!AB30+'Licença - Readaptação'!AB38*Carreiras!AB39+'Licença - Readaptação'!AB47*Carreiras!AB48+'Licença - Readaptação'!AB56*Carreiras!AB57+'Licença - Readaptação'!AB65*Carreiras!AB66+'Licença - Readaptação'!AB74*Carreiras!AB75+'Licença - Readaptação'!AB83*Carreiras!AB84+'Licença - Readaptação'!AB92*Carreiras!AB93</f>
        <v>0</v>
      </c>
      <c r="AC102" s="69">
        <f>AC11*Carreiras!AC12+'Licença - Readaptação'!AC20*Carreiras!AC21+'Licença - Readaptação'!AC29*Carreiras!AC30+'Licença - Readaptação'!AC38*Carreiras!AC39+'Licença - Readaptação'!AC47*Carreiras!AC48+'Licença - Readaptação'!AC56*Carreiras!AC57+'Licença - Readaptação'!AC65*Carreiras!AC66+'Licença - Readaptação'!AC74*Carreiras!AC75+'Licença - Readaptação'!AC83*Carreiras!AC84+'Licença - Readaptação'!AC92*Carreiras!AC93</f>
        <v>0</v>
      </c>
      <c r="AD102" s="69">
        <f>AD11*Carreiras!AD12+'Licença - Readaptação'!AD20*Carreiras!AD21+'Licença - Readaptação'!AD29*Carreiras!AD30+'Licença - Readaptação'!AD38*Carreiras!AD39+'Licença - Readaptação'!AD47*Carreiras!AD48+'Licença - Readaptação'!AD56*Carreiras!AD57+'Licença - Readaptação'!AD65*Carreiras!AD66+'Licença - Readaptação'!AD74*Carreiras!AD75+'Licença - Readaptação'!AD83*Carreiras!AD84+'Licença - Readaptação'!AD92*Carreiras!AD93</f>
        <v>0</v>
      </c>
      <c r="AE102" s="69">
        <f>AE11*Carreiras!AE12+'Licença - Readaptação'!AE20*Carreiras!AE21+'Licença - Readaptação'!AE29*Carreiras!AE30+'Licença - Readaptação'!AE38*Carreiras!AE39+'Licença - Readaptação'!AE47*Carreiras!AE48+'Licença - Readaptação'!AE56*Carreiras!AE57+'Licença - Readaptação'!AE65*Carreiras!AE66+'Licença - Readaptação'!AE74*Carreiras!AE75+'Licença - Readaptação'!AE83*Carreiras!AE84+'Licença - Readaptação'!AE92*Carreiras!AE93</f>
        <v>0</v>
      </c>
      <c r="AF102" s="69">
        <f>AF11*Carreiras!AF12+'Licença - Readaptação'!AF20*Carreiras!AF21+'Licença - Readaptação'!AF29*Carreiras!AF30+'Licença - Readaptação'!AF38*Carreiras!AF39+'Licença - Readaptação'!AF47*Carreiras!AF48+'Licença - Readaptação'!AF56*Carreiras!AF57+'Licença - Readaptação'!AF65*Carreiras!AF66+'Licença - Readaptação'!AF74*Carreiras!AF75+'Licença - Readaptação'!AF83*Carreiras!AF84+'Licença - Readaptação'!AF92*Carreiras!AF93</f>
        <v>0</v>
      </c>
      <c r="AG102" s="69">
        <f>AG11*Carreiras!AG12+'Licença - Readaptação'!AG20*Carreiras!AG21+'Licença - Readaptação'!AG29*Carreiras!AG30+'Licença - Readaptação'!AG38*Carreiras!AG39+'Licença - Readaptação'!AG47*Carreiras!AG48+'Licença - Readaptação'!AG56*Carreiras!AG57+'Licença - Readaptação'!AG65*Carreiras!AG66+'Licença - Readaptação'!AG74*Carreiras!AG75+'Licença - Readaptação'!AG83*Carreiras!AG84+'Licença - Readaptação'!AG92*Carreiras!AG93</f>
        <v>0</v>
      </c>
      <c r="AH102" s="69">
        <f>AH11*Carreiras!AH12+'Licença - Readaptação'!AH20*Carreiras!AH21+'Licença - Readaptação'!AH29*Carreiras!AH30+'Licença - Readaptação'!AH38*Carreiras!AH39+'Licença - Readaptação'!AH47*Carreiras!AH48+'Licença - Readaptação'!AH56*Carreiras!AH57+'Licença - Readaptação'!AH65*Carreiras!AH66+'Licença - Readaptação'!AH74*Carreiras!AH75+'Licença - Readaptação'!AH83*Carreiras!AH84+'Licença - Readaptação'!AH92*Carreiras!AH93</f>
        <v>0</v>
      </c>
      <c r="AI102" s="69">
        <f>AI11*Carreiras!AI12+'Licença - Readaptação'!AI20*Carreiras!AI21+'Licença - Readaptação'!AI29*Carreiras!AI30+'Licença - Readaptação'!AI38*Carreiras!AI39+'Licença - Readaptação'!AI47*Carreiras!AI48+'Licença - Readaptação'!AI56*Carreiras!AI57+'Licença - Readaptação'!AI65*Carreiras!AI66+'Licença - Readaptação'!AI74*Carreiras!AI75+'Licença - Readaptação'!AI83*Carreiras!AI84+'Licença - Readaptação'!AI92*Carreiras!AI93</f>
        <v>0</v>
      </c>
      <c r="AJ102" s="69">
        <f>AJ11*Carreiras!AJ12+'Licença - Readaptação'!AJ20*Carreiras!AJ21+'Licença - Readaptação'!AJ29*Carreiras!AJ30+'Licença - Readaptação'!AJ38*Carreiras!AJ39+'Licença - Readaptação'!AJ47*Carreiras!AJ48+'Licença - Readaptação'!AJ56*Carreiras!AJ57+'Licença - Readaptação'!AJ65*Carreiras!AJ66+'Licença - Readaptação'!AJ74*Carreiras!AJ75+'Licença - Readaptação'!AJ83*Carreiras!AJ84+'Licença - Readaptação'!AJ92*Carreiras!AJ93</f>
        <v>0</v>
      </c>
      <c r="AK102" s="69">
        <f>AK11*Carreiras!AK12+'Licença - Readaptação'!AK20*Carreiras!AK21+'Licença - Readaptação'!AK29*Carreiras!AK30+'Licença - Readaptação'!AK38*Carreiras!AK39+'Licença - Readaptação'!AK47*Carreiras!AK48+'Licença - Readaptação'!AK56*Carreiras!AK57+'Licença - Readaptação'!AK65*Carreiras!AK66+'Licença - Readaptação'!AK74*Carreiras!AK75+'Licença - Readaptação'!AK83*Carreiras!AK84+'Licença - Readaptação'!AK92*Carreiras!AK93</f>
        <v>0</v>
      </c>
      <c r="AL102" s="69">
        <f>AL11*Carreiras!AL12+'Licença - Readaptação'!AL20*Carreiras!AL21+'Licença - Readaptação'!AL29*Carreiras!AL30+'Licença - Readaptação'!AL38*Carreiras!AL39+'Licença - Readaptação'!AL47*Carreiras!AL48+'Licença - Readaptação'!AL56*Carreiras!AL57+'Licença - Readaptação'!AL65*Carreiras!AL66+'Licença - Readaptação'!AL74*Carreiras!AL75+'Licença - Readaptação'!AL83*Carreiras!AL84+'Licença - Readaptação'!AL92*Carreiras!AL93</f>
        <v>0</v>
      </c>
      <c r="AM102" s="69">
        <f>AM11*Carreiras!AM12+'Licença - Readaptação'!AM20*Carreiras!AM21+'Licença - Readaptação'!AM29*Carreiras!AM30+'Licença - Readaptação'!AM38*Carreiras!AM39+'Licença - Readaptação'!AM47*Carreiras!AM48+'Licença - Readaptação'!AM56*Carreiras!AM57+'Licença - Readaptação'!AM65*Carreiras!AM66+'Licença - Readaptação'!AM74*Carreiras!AM75+'Licença - Readaptação'!AM83*Carreiras!AM84+'Licença - Readaptação'!AM92*Carreiras!AM93</f>
        <v>0</v>
      </c>
      <c r="AN102" s="69">
        <f>AN11*Carreiras!AN12+'Licença - Readaptação'!AN20*Carreiras!AN21+'Licença - Readaptação'!AN29*Carreiras!AN30+'Licença - Readaptação'!AN38*Carreiras!AN39+'Licença - Readaptação'!AN47*Carreiras!AN48+'Licença - Readaptação'!AN56*Carreiras!AN57+'Licença - Readaptação'!AN65*Carreiras!AN66+'Licença - Readaptação'!AN74*Carreiras!AN75+'Licença - Readaptação'!AN83*Carreiras!AN84+'Licença - Readaptação'!AN92*Carreiras!AN93</f>
        <v>0</v>
      </c>
      <c r="AO102" s="69">
        <f>AO11*Carreiras!AO12+'Licença - Readaptação'!AO20*Carreiras!AO21+'Licença - Readaptação'!AO29*Carreiras!AO30+'Licença - Readaptação'!AO38*Carreiras!AO39+'Licença - Readaptação'!AO47*Carreiras!AO48+'Licença - Readaptação'!AO56*Carreiras!AO57+'Licença - Readaptação'!AO65*Carreiras!AO66+'Licença - Readaptação'!AO74*Carreiras!AO75+'Licença - Readaptação'!AO83*Carreiras!AO84+'Licença - Readaptação'!AO92*Carreiras!AO93</f>
        <v>0</v>
      </c>
      <c r="AP102" s="69">
        <f>AP11*Carreiras!AP12+'Licença - Readaptação'!AP20*Carreiras!AP21+'Licença - Readaptação'!AP29*Carreiras!AP30+'Licença - Readaptação'!AP38*Carreiras!AP39+'Licença - Readaptação'!AP47*Carreiras!AP48+'Licença - Readaptação'!AP56*Carreiras!AP57+'Licença - Readaptação'!AP65*Carreiras!AP66+'Licença - Readaptação'!AP74*Carreiras!AP75+'Licença - Readaptação'!AP83*Carreiras!AP84+'Licença - Readaptação'!AP92*Carreiras!AP93</f>
        <v>0</v>
      </c>
    </row>
    <row r="103" spans="2:42" x14ac:dyDescent="0.25">
      <c r="B103" s="91" t="str">
        <f>IF(qtd_niveis&gt;6,"VII","")</f>
        <v/>
      </c>
      <c r="C103" s="69">
        <f>C12*Carreiras!C13+'Licença - Readaptação'!C21*Carreiras!C22+'Licença - Readaptação'!C30*Carreiras!C31+'Licença - Readaptação'!C39*Carreiras!C40+'Licença - Readaptação'!C48*Carreiras!C49+'Licença - Readaptação'!C57*Carreiras!C58+'Licença - Readaptação'!C66*Carreiras!C67+'Licença - Readaptação'!C75*Carreiras!C76+'Licença - Readaptação'!C84*Carreiras!C85+'Licença - Readaptação'!C93*Carreiras!C94</f>
        <v>0</v>
      </c>
      <c r="D103" s="69">
        <f>D12*Carreiras!D13+'Licença - Readaptação'!D21*Carreiras!D22+'Licença - Readaptação'!D30*Carreiras!D31+'Licença - Readaptação'!D39*Carreiras!D40+'Licença - Readaptação'!D48*Carreiras!D49+'Licença - Readaptação'!D57*Carreiras!D58+'Licença - Readaptação'!D66*Carreiras!D67+'Licença - Readaptação'!D75*Carreiras!D76+'Licença - Readaptação'!D84*Carreiras!D85+'Licença - Readaptação'!D93*Carreiras!D94</f>
        <v>0</v>
      </c>
      <c r="E103" s="69">
        <f>E12*Carreiras!E13+'Licença - Readaptação'!E21*Carreiras!E22+'Licença - Readaptação'!E30*Carreiras!E31+'Licença - Readaptação'!E39*Carreiras!E40+'Licença - Readaptação'!E48*Carreiras!E49+'Licença - Readaptação'!E57*Carreiras!E58+'Licença - Readaptação'!E66*Carreiras!E67+'Licença - Readaptação'!E75*Carreiras!E76+'Licença - Readaptação'!E84*Carreiras!E85+'Licença - Readaptação'!E93*Carreiras!E94</f>
        <v>0</v>
      </c>
      <c r="F103" s="69">
        <f>F12*Carreiras!F13+'Licença - Readaptação'!F21*Carreiras!F22+'Licença - Readaptação'!F30*Carreiras!F31+'Licença - Readaptação'!F39*Carreiras!F40+'Licença - Readaptação'!F48*Carreiras!F49+'Licença - Readaptação'!F57*Carreiras!F58+'Licença - Readaptação'!F66*Carreiras!F67+'Licença - Readaptação'!F75*Carreiras!F76+'Licença - Readaptação'!F84*Carreiras!F85+'Licença - Readaptação'!F93*Carreiras!F94</f>
        <v>0</v>
      </c>
      <c r="G103" s="69">
        <f>G12*Carreiras!G13+'Licença - Readaptação'!G21*Carreiras!G22+'Licença - Readaptação'!G30*Carreiras!G31+'Licença - Readaptação'!G39*Carreiras!G40+'Licença - Readaptação'!G48*Carreiras!G49+'Licença - Readaptação'!G57*Carreiras!G58+'Licença - Readaptação'!G66*Carreiras!G67+'Licença - Readaptação'!G75*Carreiras!G76+'Licença - Readaptação'!G84*Carreiras!G85+'Licença - Readaptação'!G93*Carreiras!G94</f>
        <v>0</v>
      </c>
      <c r="H103" s="69">
        <f>H12*Carreiras!H13+'Licença - Readaptação'!H21*Carreiras!H22+'Licença - Readaptação'!H30*Carreiras!H31+'Licença - Readaptação'!H39*Carreiras!H40+'Licença - Readaptação'!H48*Carreiras!H49+'Licença - Readaptação'!H57*Carreiras!H58+'Licença - Readaptação'!H66*Carreiras!H67+'Licença - Readaptação'!H75*Carreiras!H76+'Licença - Readaptação'!H84*Carreiras!H85+'Licença - Readaptação'!H93*Carreiras!H94</f>
        <v>0</v>
      </c>
      <c r="I103" s="69">
        <f>I12*Carreiras!I13+'Licença - Readaptação'!I21*Carreiras!I22+'Licença - Readaptação'!I30*Carreiras!I31+'Licença - Readaptação'!I39*Carreiras!I40+'Licença - Readaptação'!I48*Carreiras!I49+'Licença - Readaptação'!I57*Carreiras!I58+'Licença - Readaptação'!I66*Carreiras!I67+'Licença - Readaptação'!I75*Carreiras!I76+'Licença - Readaptação'!I84*Carreiras!I85+'Licença - Readaptação'!I93*Carreiras!I94</f>
        <v>0</v>
      </c>
      <c r="J103" s="69">
        <f>J12*Carreiras!J13+'Licença - Readaptação'!J21*Carreiras!J22+'Licença - Readaptação'!J30*Carreiras!J31+'Licença - Readaptação'!J39*Carreiras!J40+'Licença - Readaptação'!J48*Carreiras!J49+'Licença - Readaptação'!J57*Carreiras!J58+'Licença - Readaptação'!J66*Carreiras!J67+'Licença - Readaptação'!J75*Carreiras!J76+'Licença - Readaptação'!J84*Carreiras!J85+'Licença - Readaptação'!J93*Carreiras!J94</f>
        <v>0</v>
      </c>
      <c r="K103" s="69">
        <f>K12*Carreiras!K13+'Licença - Readaptação'!K21*Carreiras!K22+'Licença - Readaptação'!K30*Carreiras!K31+'Licença - Readaptação'!K39*Carreiras!K40+'Licença - Readaptação'!K48*Carreiras!K49+'Licença - Readaptação'!K57*Carreiras!K58+'Licença - Readaptação'!K66*Carreiras!K67+'Licença - Readaptação'!K75*Carreiras!K76+'Licença - Readaptação'!K84*Carreiras!K85+'Licença - Readaptação'!K93*Carreiras!K94</f>
        <v>0</v>
      </c>
      <c r="L103" s="69">
        <f>L12*Carreiras!L13+'Licença - Readaptação'!L21*Carreiras!L22+'Licença - Readaptação'!L30*Carreiras!L31+'Licença - Readaptação'!L39*Carreiras!L40+'Licença - Readaptação'!L48*Carreiras!L49+'Licença - Readaptação'!L57*Carreiras!L58+'Licença - Readaptação'!L66*Carreiras!L67+'Licença - Readaptação'!L75*Carreiras!L76+'Licença - Readaptação'!L84*Carreiras!L85+'Licença - Readaptação'!L93*Carreiras!L94</f>
        <v>0</v>
      </c>
      <c r="M103" s="69">
        <f>M12*Carreiras!M13+'Licença - Readaptação'!M21*Carreiras!M22+'Licença - Readaptação'!M30*Carreiras!M31+'Licença - Readaptação'!M39*Carreiras!M40+'Licença - Readaptação'!M48*Carreiras!M49+'Licença - Readaptação'!M57*Carreiras!M58+'Licença - Readaptação'!M66*Carreiras!M67+'Licença - Readaptação'!M75*Carreiras!M76+'Licença - Readaptação'!M84*Carreiras!M85+'Licença - Readaptação'!M93*Carreiras!M94</f>
        <v>0</v>
      </c>
      <c r="N103" s="69">
        <f>N12*Carreiras!N13+'Licença - Readaptação'!N21*Carreiras!N22+'Licença - Readaptação'!N30*Carreiras!N31+'Licença - Readaptação'!N39*Carreiras!N40+'Licença - Readaptação'!N48*Carreiras!N49+'Licença - Readaptação'!N57*Carreiras!N58+'Licença - Readaptação'!N66*Carreiras!N67+'Licença - Readaptação'!N75*Carreiras!N76+'Licença - Readaptação'!N84*Carreiras!N85+'Licença - Readaptação'!N93*Carreiras!N94</f>
        <v>0</v>
      </c>
      <c r="O103" s="69">
        <f>O12*Carreiras!O13+'Licença - Readaptação'!O21*Carreiras!O22+'Licença - Readaptação'!O30*Carreiras!O31+'Licença - Readaptação'!O39*Carreiras!O40+'Licença - Readaptação'!O48*Carreiras!O49+'Licença - Readaptação'!O57*Carreiras!O58+'Licença - Readaptação'!O66*Carreiras!O67+'Licença - Readaptação'!O75*Carreiras!O76+'Licença - Readaptação'!O84*Carreiras!O85+'Licença - Readaptação'!O93*Carreiras!O94</f>
        <v>0</v>
      </c>
      <c r="P103" s="69">
        <f>P12*Carreiras!P13+'Licença - Readaptação'!P21*Carreiras!P22+'Licença - Readaptação'!P30*Carreiras!P31+'Licença - Readaptação'!P39*Carreiras!P40+'Licença - Readaptação'!P48*Carreiras!P49+'Licença - Readaptação'!P57*Carreiras!P58+'Licença - Readaptação'!P66*Carreiras!P67+'Licença - Readaptação'!P75*Carreiras!P76+'Licença - Readaptação'!P84*Carreiras!P85+'Licença - Readaptação'!P93*Carreiras!P94</f>
        <v>0</v>
      </c>
      <c r="Q103" s="69">
        <f>Q12*Carreiras!Q13+'Licença - Readaptação'!Q21*Carreiras!Q22+'Licença - Readaptação'!Q30*Carreiras!Q31+'Licença - Readaptação'!Q39*Carreiras!Q40+'Licença - Readaptação'!Q48*Carreiras!Q49+'Licença - Readaptação'!Q57*Carreiras!Q58+'Licença - Readaptação'!Q66*Carreiras!Q67+'Licença - Readaptação'!Q75*Carreiras!Q76+'Licença - Readaptação'!Q84*Carreiras!Q85+'Licença - Readaptação'!Q93*Carreiras!Q94</f>
        <v>0</v>
      </c>
      <c r="R103" s="69">
        <f>R12*Carreiras!R13+'Licença - Readaptação'!R21*Carreiras!R22+'Licença - Readaptação'!R30*Carreiras!R31+'Licença - Readaptação'!R39*Carreiras!R40+'Licença - Readaptação'!R48*Carreiras!R49+'Licença - Readaptação'!R57*Carreiras!R58+'Licença - Readaptação'!R66*Carreiras!R67+'Licença - Readaptação'!R75*Carreiras!R76+'Licença - Readaptação'!R84*Carreiras!R85+'Licença - Readaptação'!R93*Carreiras!R94</f>
        <v>0</v>
      </c>
      <c r="S103" s="69">
        <f>S12*Carreiras!S13+'Licença - Readaptação'!S21*Carreiras!S22+'Licença - Readaptação'!S30*Carreiras!S31+'Licença - Readaptação'!S39*Carreiras!S40+'Licença - Readaptação'!S48*Carreiras!S49+'Licença - Readaptação'!S57*Carreiras!S58+'Licença - Readaptação'!S66*Carreiras!S67+'Licença - Readaptação'!S75*Carreiras!S76+'Licença - Readaptação'!S84*Carreiras!S85+'Licença - Readaptação'!S93*Carreiras!S94</f>
        <v>0</v>
      </c>
      <c r="T103" s="69">
        <f>T12*Carreiras!T13+'Licença - Readaptação'!T21*Carreiras!T22+'Licença - Readaptação'!T30*Carreiras!T31+'Licença - Readaptação'!T39*Carreiras!T40+'Licença - Readaptação'!T48*Carreiras!T49+'Licença - Readaptação'!T57*Carreiras!T58+'Licença - Readaptação'!T66*Carreiras!T67+'Licença - Readaptação'!T75*Carreiras!T76+'Licença - Readaptação'!T84*Carreiras!T85+'Licença - Readaptação'!T93*Carreiras!T94</f>
        <v>0</v>
      </c>
      <c r="U103" s="69">
        <f>U12*Carreiras!U13+'Licença - Readaptação'!U21*Carreiras!U22+'Licença - Readaptação'!U30*Carreiras!U31+'Licença - Readaptação'!U39*Carreiras!U40+'Licença - Readaptação'!U48*Carreiras!U49+'Licença - Readaptação'!U57*Carreiras!U58+'Licença - Readaptação'!U66*Carreiras!U67+'Licença - Readaptação'!U75*Carreiras!U76+'Licença - Readaptação'!U84*Carreiras!U85+'Licença - Readaptação'!U93*Carreiras!U94</f>
        <v>0</v>
      </c>
      <c r="V103" s="69">
        <f>V12*Carreiras!V13+'Licença - Readaptação'!V21*Carreiras!V22+'Licença - Readaptação'!V30*Carreiras!V31+'Licença - Readaptação'!V39*Carreiras!V40+'Licença - Readaptação'!V48*Carreiras!V49+'Licença - Readaptação'!V57*Carreiras!V58+'Licença - Readaptação'!V66*Carreiras!V67+'Licença - Readaptação'!V75*Carreiras!V76+'Licença - Readaptação'!V84*Carreiras!V85+'Licença - Readaptação'!V93*Carreiras!V94</f>
        <v>0</v>
      </c>
      <c r="W103" s="69">
        <f>W12*Carreiras!W13+'Licença - Readaptação'!W21*Carreiras!W22+'Licença - Readaptação'!W30*Carreiras!W31+'Licença - Readaptação'!W39*Carreiras!W40+'Licença - Readaptação'!W48*Carreiras!W49+'Licença - Readaptação'!W57*Carreiras!W58+'Licença - Readaptação'!W66*Carreiras!W67+'Licença - Readaptação'!W75*Carreiras!W76+'Licença - Readaptação'!W84*Carreiras!W85+'Licença - Readaptação'!W93*Carreiras!W94</f>
        <v>0</v>
      </c>
      <c r="X103" s="69">
        <f>X12*Carreiras!X13+'Licença - Readaptação'!X21*Carreiras!X22+'Licença - Readaptação'!X30*Carreiras!X31+'Licença - Readaptação'!X39*Carreiras!X40+'Licença - Readaptação'!X48*Carreiras!X49+'Licença - Readaptação'!X57*Carreiras!X58+'Licença - Readaptação'!X66*Carreiras!X67+'Licença - Readaptação'!X75*Carreiras!X76+'Licença - Readaptação'!X84*Carreiras!X85+'Licença - Readaptação'!X93*Carreiras!X94</f>
        <v>0</v>
      </c>
      <c r="Y103" s="69">
        <f>Y12*Carreiras!Y13+'Licença - Readaptação'!Y21*Carreiras!Y22+'Licença - Readaptação'!Y30*Carreiras!Y31+'Licença - Readaptação'!Y39*Carreiras!Y40+'Licença - Readaptação'!Y48*Carreiras!Y49+'Licença - Readaptação'!Y57*Carreiras!Y58+'Licença - Readaptação'!Y66*Carreiras!Y67+'Licença - Readaptação'!Y75*Carreiras!Y76+'Licença - Readaptação'!Y84*Carreiras!Y85+'Licença - Readaptação'!Y93*Carreiras!Y94</f>
        <v>0</v>
      </c>
      <c r="Z103" s="69">
        <f>Z12*Carreiras!Z13+'Licença - Readaptação'!Z21*Carreiras!Z22+'Licença - Readaptação'!Z30*Carreiras!Z31+'Licença - Readaptação'!Z39*Carreiras!Z40+'Licença - Readaptação'!Z48*Carreiras!Z49+'Licença - Readaptação'!Z57*Carreiras!Z58+'Licença - Readaptação'!Z66*Carreiras!Z67+'Licença - Readaptação'!Z75*Carreiras!Z76+'Licença - Readaptação'!Z84*Carreiras!Z85+'Licença - Readaptação'!Z93*Carreiras!Z94</f>
        <v>0</v>
      </c>
      <c r="AA103" s="69">
        <f>AA12*Carreiras!AA13+'Licença - Readaptação'!AA21*Carreiras!AA22+'Licença - Readaptação'!AA30*Carreiras!AA31+'Licença - Readaptação'!AA39*Carreiras!AA40+'Licença - Readaptação'!AA48*Carreiras!AA49+'Licença - Readaptação'!AA57*Carreiras!AA58+'Licença - Readaptação'!AA66*Carreiras!AA67+'Licença - Readaptação'!AA75*Carreiras!AA76+'Licença - Readaptação'!AA84*Carreiras!AA85+'Licença - Readaptação'!AA93*Carreiras!AA94</f>
        <v>0</v>
      </c>
      <c r="AB103" s="69">
        <f>AB12*Carreiras!AB13+'Licença - Readaptação'!AB21*Carreiras!AB22+'Licença - Readaptação'!AB30*Carreiras!AB31+'Licença - Readaptação'!AB39*Carreiras!AB40+'Licença - Readaptação'!AB48*Carreiras!AB49+'Licença - Readaptação'!AB57*Carreiras!AB58+'Licença - Readaptação'!AB66*Carreiras!AB67+'Licença - Readaptação'!AB75*Carreiras!AB76+'Licença - Readaptação'!AB84*Carreiras!AB85+'Licença - Readaptação'!AB93*Carreiras!AB94</f>
        <v>0</v>
      </c>
      <c r="AC103" s="69">
        <f>AC12*Carreiras!AC13+'Licença - Readaptação'!AC21*Carreiras!AC22+'Licença - Readaptação'!AC30*Carreiras!AC31+'Licença - Readaptação'!AC39*Carreiras!AC40+'Licença - Readaptação'!AC48*Carreiras!AC49+'Licença - Readaptação'!AC57*Carreiras!AC58+'Licença - Readaptação'!AC66*Carreiras!AC67+'Licença - Readaptação'!AC75*Carreiras!AC76+'Licença - Readaptação'!AC84*Carreiras!AC85+'Licença - Readaptação'!AC93*Carreiras!AC94</f>
        <v>0</v>
      </c>
      <c r="AD103" s="69">
        <f>AD12*Carreiras!AD13+'Licença - Readaptação'!AD21*Carreiras!AD22+'Licença - Readaptação'!AD30*Carreiras!AD31+'Licença - Readaptação'!AD39*Carreiras!AD40+'Licença - Readaptação'!AD48*Carreiras!AD49+'Licença - Readaptação'!AD57*Carreiras!AD58+'Licença - Readaptação'!AD66*Carreiras!AD67+'Licença - Readaptação'!AD75*Carreiras!AD76+'Licença - Readaptação'!AD84*Carreiras!AD85+'Licença - Readaptação'!AD93*Carreiras!AD94</f>
        <v>0</v>
      </c>
      <c r="AE103" s="69">
        <f>AE12*Carreiras!AE13+'Licença - Readaptação'!AE21*Carreiras!AE22+'Licença - Readaptação'!AE30*Carreiras!AE31+'Licença - Readaptação'!AE39*Carreiras!AE40+'Licença - Readaptação'!AE48*Carreiras!AE49+'Licença - Readaptação'!AE57*Carreiras!AE58+'Licença - Readaptação'!AE66*Carreiras!AE67+'Licença - Readaptação'!AE75*Carreiras!AE76+'Licença - Readaptação'!AE84*Carreiras!AE85+'Licença - Readaptação'!AE93*Carreiras!AE94</f>
        <v>0</v>
      </c>
      <c r="AF103" s="69">
        <f>AF12*Carreiras!AF13+'Licença - Readaptação'!AF21*Carreiras!AF22+'Licença - Readaptação'!AF30*Carreiras!AF31+'Licença - Readaptação'!AF39*Carreiras!AF40+'Licença - Readaptação'!AF48*Carreiras!AF49+'Licença - Readaptação'!AF57*Carreiras!AF58+'Licença - Readaptação'!AF66*Carreiras!AF67+'Licença - Readaptação'!AF75*Carreiras!AF76+'Licença - Readaptação'!AF84*Carreiras!AF85+'Licença - Readaptação'!AF93*Carreiras!AF94</f>
        <v>0</v>
      </c>
      <c r="AG103" s="69">
        <f>AG12*Carreiras!AG13+'Licença - Readaptação'!AG21*Carreiras!AG22+'Licença - Readaptação'!AG30*Carreiras!AG31+'Licença - Readaptação'!AG39*Carreiras!AG40+'Licença - Readaptação'!AG48*Carreiras!AG49+'Licença - Readaptação'!AG57*Carreiras!AG58+'Licença - Readaptação'!AG66*Carreiras!AG67+'Licença - Readaptação'!AG75*Carreiras!AG76+'Licença - Readaptação'!AG84*Carreiras!AG85+'Licença - Readaptação'!AG93*Carreiras!AG94</f>
        <v>0</v>
      </c>
      <c r="AH103" s="69">
        <f>AH12*Carreiras!AH13+'Licença - Readaptação'!AH21*Carreiras!AH22+'Licença - Readaptação'!AH30*Carreiras!AH31+'Licença - Readaptação'!AH39*Carreiras!AH40+'Licença - Readaptação'!AH48*Carreiras!AH49+'Licença - Readaptação'!AH57*Carreiras!AH58+'Licença - Readaptação'!AH66*Carreiras!AH67+'Licença - Readaptação'!AH75*Carreiras!AH76+'Licença - Readaptação'!AH84*Carreiras!AH85+'Licença - Readaptação'!AH93*Carreiras!AH94</f>
        <v>0</v>
      </c>
      <c r="AI103" s="69">
        <f>AI12*Carreiras!AI13+'Licença - Readaptação'!AI21*Carreiras!AI22+'Licença - Readaptação'!AI30*Carreiras!AI31+'Licença - Readaptação'!AI39*Carreiras!AI40+'Licença - Readaptação'!AI48*Carreiras!AI49+'Licença - Readaptação'!AI57*Carreiras!AI58+'Licença - Readaptação'!AI66*Carreiras!AI67+'Licença - Readaptação'!AI75*Carreiras!AI76+'Licença - Readaptação'!AI84*Carreiras!AI85+'Licença - Readaptação'!AI93*Carreiras!AI94</f>
        <v>0</v>
      </c>
      <c r="AJ103" s="69">
        <f>AJ12*Carreiras!AJ13+'Licença - Readaptação'!AJ21*Carreiras!AJ22+'Licença - Readaptação'!AJ30*Carreiras!AJ31+'Licença - Readaptação'!AJ39*Carreiras!AJ40+'Licença - Readaptação'!AJ48*Carreiras!AJ49+'Licença - Readaptação'!AJ57*Carreiras!AJ58+'Licença - Readaptação'!AJ66*Carreiras!AJ67+'Licença - Readaptação'!AJ75*Carreiras!AJ76+'Licença - Readaptação'!AJ84*Carreiras!AJ85+'Licença - Readaptação'!AJ93*Carreiras!AJ94</f>
        <v>0</v>
      </c>
      <c r="AK103" s="69">
        <f>AK12*Carreiras!AK13+'Licença - Readaptação'!AK21*Carreiras!AK22+'Licença - Readaptação'!AK30*Carreiras!AK31+'Licença - Readaptação'!AK39*Carreiras!AK40+'Licença - Readaptação'!AK48*Carreiras!AK49+'Licença - Readaptação'!AK57*Carreiras!AK58+'Licença - Readaptação'!AK66*Carreiras!AK67+'Licença - Readaptação'!AK75*Carreiras!AK76+'Licença - Readaptação'!AK84*Carreiras!AK85+'Licença - Readaptação'!AK93*Carreiras!AK94</f>
        <v>0</v>
      </c>
      <c r="AL103" s="69">
        <f>AL12*Carreiras!AL13+'Licença - Readaptação'!AL21*Carreiras!AL22+'Licença - Readaptação'!AL30*Carreiras!AL31+'Licença - Readaptação'!AL39*Carreiras!AL40+'Licença - Readaptação'!AL48*Carreiras!AL49+'Licença - Readaptação'!AL57*Carreiras!AL58+'Licença - Readaptação'!AL66*Carreiras!AL67+'Licença - Readaptação'!AL75*Carreiras!AL76+'Licença - Readaptação'!AL84*Carreiras!AL85+'Licença - Readaptação'!AL93*Carreiras!AL94</f>
        <v>0</v>
      </c>
      <c r="AM103" s="69">
        <f>AM12*Carreiras!AM13+'Licença - Readaptação'!AM21*Carreiras!AM22+'Licença - Readaptação'!AM30*Carreiras!AM31+'Licença - Readaptação'!AM39*Carreiras!AM40+'Licença - Readaptação'!AM48*Carreiras!AM49+'Licença - Readaptação'!AM57*Carreiras!AM58+'Licença - Readaptação'!AM66*Carreiras!AM67+'Licença - Readaptação'!AM75*Carreiras!AM76+'Licença - Readaptação'!AM84*Carreiras!AM85+'Licença - Readaptação'!AM93*Carreiras!AM94</f>
        <v>0</v>
      </c>
      <c r="AN103" s="69">
        <f>AN12*Carreiras!AN13+'Licença - Readaptação'!AN21*Carreiras!AN22+'Licença - Readaptação'!AN30*Carreiras!AN31+'Licença - Readaptação'!AN39*Carreiras!AN40+'Licença - Readaptação'!AN48*Carreiras!AN49+'Licença - Readaptação'!AN57*Carreiras!AN58+'Licença - Readaptação'!AN66*Carreiras!AN67+'Licença - Readaptação'!AN75*Carreiras!AN76+'Licença - Readaptação'!AN84*Carreiras!AN85+'Licença - Readaptação'!AN93*Carreiras!AN94</f>
        <v>0</v>
      </c>
      <c r="AO103" s="69">
        <f>AO12*Carreiras!AO13+'Licença - Readaptação'!AO21*Carreiras!AO22+'Licença - Readaptação'!AO30*Carreiras!AO31+'Licença - Readaptação'!AO39*Carreiras!AO40+'Licença - Readaptação'!AO48*Carreiras!AO49+'Licença - Readaptação'!AO57*Carreiras!AO58+'Licença - Readaptação'!AO66*Carreiras!AO67+'Licença - Readaptação'!AO75*Carreiras!AO76+'Licença - Readaptação'!AO84*Carreiras!AO85+'Licença - Readaptação'!AO93*Carreiras!AO94</f>
        <v>0</v>
      </c>
      <c r="AP103" s="69">
        <f>AP12*Carreiras!AP13+'Licença - Readaptação'!AP21*Carreiras!AP22+'Licença - Readaptação'!AP30*Carreiras!AP31+'Licença - Readaptação'!AP39*Carreiras!AP40+'Licença - Readaptação'!AP48*Carreiras!AP49+'Licença - Readaptação'!AP57*Carreiras!AP58+'Licença - Readaptação'!AP66*Carreiras!AP67+'Licença - Readaptação'!AP75*Carreiras!AP76+'Licença - Readaptação'!AP84*Carreiras!AP85+'Licença - Readaptação'!AP93*Carreiras!AP94</f>
        <v>0</v>
      </c>
    </row>
    <row r="104" spans="2:42" x14ac:dyDescent="0.25">
      <c r="B104" s="91" t="str">
        <f>IF(qtd_niveis&gt;7,"VIII","")</f>
        <v/>
      </c>
      <c r="C104" s="69">
        <f>C13*Carreiras!C14+'Licença - Readaptação'!C22*Carreiras!C23+'Licença - Readaptação'!C31*Carreiras!C32+'Licença - Readaptação'!C40*Carreiras!C41+'Licença - Readaptação'!C49*Carreiras!C50+'Licença - Readaptação'!C58*Carreiras!C59+'Licença - Readaptação'!C67*Carreiras!C68+'Licença - Readaptação'!C76*Carreiras!C77+'Licença - Readaptação'!C85*Carreiras!C86+'Licença - Readaptação'!C94*Carreiras!C95</f>
        <v>0</v>
      </c>
      <c r="D104" s="69">
        <f>D13*Carreiras!D14+'Licença - Readaptação'!D22*Carreiras!D23+'Licença - Readaptação'!D31*Carreiras!D32+'Licença - Readaptação'!D40*Carreiras!D41+'Licença - Readaptação'!D49*Carreiras!D50+'Licença - Readaptação'!D58*Carreiras!D59+'Licença - Readaptação'!D67*Carreiras!D68+'Licença - Readaptação'!D76*Carreiras!D77+'Licença - Readaptação'!D85*Carreiras!D86+'Licença - Readaptação'!D94*Carreiras!D95</f>
        <v>0</v>
      </c>
      <c r="E104" s="69">
        <f>E13*Carreiras!E14+'Licença - Readaptação'!E22*Carreiras!E23+'Licença - Readaptação'!E31*Carreiras!E32+'Licença - Readaptação'!E40*Carreiras!E41+'Licença - Readaptação'!E49*Carreiras!E50+'Licença - Readaptação'!E58*Carreiras!E59+'Licença - Readaptação'!E67*Carreiras!E68+'Licença - Readaptação'!E76*Carreiras!E77+'Licença - Readaptação'!E85*Carreiras!E86+'Licença - Readaptação'!E94*Carreiras!E95</f>
        <v>0</v>
      </c>
      <c r="F104" s="69">
        <f>F13*Carreiras!F14+'Licença - Readaptação'!F22*Carreiras!F23+'Licença - Readaptação'!F31*Carreiras!F32+'Licença - Readaptação'!F40*Carreiras!F41+'Licença - Readaptação'!F49*Carreiras!F50+'Licença - Readaptação'!F58*Carreiras!F59+'Licença - Readaptação'!F67*Carreiras!F68+'Licença - Readaptação'!F76*Carreiras!F77+'Licença - Readaptação'!F85*Carreiras!F86+'Licença - Readaptação'!F94*Carreiras!F95</f>
        <v>0</v>
      </c>
      <c r="G104" s="69">
        <f>G13*Carreiras!G14+'Licença - Readaptação'!G22*Carreiras!G23+'Licença - Readaptação'!G31*Carreiras!G32+'Licença - Readaptação'!G40*Carreiras!G41+'Licença - Readaptação'!G49*Carreiras!G50+'Licença - Readaptação'!G58*Carreiras!G59+'Licença - Readaptação'!G67*Carreiras!G68+'Licença - Readaptação'!G76*Carreiras!G77+'Licença - Readaptação'!G85*Carreiras!G86+'Licença - Readaptação'!G94*Carreiras!G95</f>
        <v>0</v>
      </c>
      <c r="H104" s="69">
        <f>H13*Carreiras!H14+'Licença - Readaptação'!H22*Carreiras!H23+'Licença - Readaptação'!H31*Carreiras!H32+'Licença - Readaptação'!H40*Carreiras!H41+'Licença - Readaptação'!H49*Carreiras!H50+'Licença - Readaptação'!H58*Carreiras!H59+'Licença - Readaptação'!H67*Carreiras!H68+'Licença - Readaptação'!H76*Carreiras!H77+'Licença - Readaptação'!H85*Carreiras!H86+'Licença - Readaptação'!H94*Carreiras!H95</f>
        <v>0</v>
      </c>
      <c r="I104" s="69">
        <f>I13*Carreiras!I14+'Licença - Readaptação'!I22*Carreiras!I23+'Licença - Readaptação'!I31*Carreiras!I32+'Licença - Readaptação'!I40*Carreiras!I41+'Licença - Readaptação'!I49*Carreiras!I50+'Licença - Readaptação'!I58*Carreiras!I59+'Licença - Readaptação'!I67*Carreiras!I68+'Licença - Readaptação'!I76*Carreiras!I77+'Licença - Readaptação'!I85*Carreiras!I86+'Licença - Readaptação'!I94*Carreiras!I95</f>
        <v>0</v>
      </c>
      <c r="J104" s="69">
        <f>J13*Carreiras!J14+'Licença - Readaptação'!J22*Carreiras!J23+'Licença - Readaptação'!J31*Carreiras!J32+'Licença - Readaptação'!J40*Carreiras!J41+'Licença - Readaptação'!J49*Carreiras!J50+'Licença - Readaptação'!J58*Carreiras!J59+'Licença - Readaptação'!J67*Carreiras!J68+'Licença - Readaptação'!J76*Carreiras!J77+'Licença - Readaptação'!J85*Carreiras!J86+'Licença - Readaptação'!J94*Carreiras!J95</f>
        <v>0</v>
      </c>
      <c r="K104" s="69">
        <f>K13*Carreiras!K14+'Licença - Readaptação'!K22*Carreiras!K23+'Licença - Readaptação'!K31*Carreiras!K32+'Licença - Readaptação'!K40*Carreiras!K41+'Licença - Readaptação'!K49*Carreiras!K50+'Licença - Readaptação'!K58*Carreiras!K59+'Licença - Readaptação'!K67*Carreiras!K68+'Licença - Readaptação'!K76*Carreiras!K77+'Licença - Readaptação'!K85*Carreiras!K86+'Licença - Readaptação'!K94*Carreiras!K95</f>
        <v>0</v>
      </c>
      <c r="L104" s="69">
        <f>L13*Carreiras!L14+'Licença - Readaptação'!L22*Carreiras!L23+'Licença - Readaptação'!L31*Carreiras!L32+'Licença - Readaptação'!L40*Carreiras!L41+'Licença - Readaptação'!L49*Carreiras!L50+'Licença - Readaptação'!L58*Carreiras!L59+'Licença - Readaptação'!L67*Carreiras!L68+'Licença - Readaptação'!L76*Carreiras!L77+'Licença - Readaptação'!L85*Carreiras!L86+'Licença - Readaptação'!L94*Carreiras!L95</f>
        <v>0</v>
      </c>
      <c r="M104" s="69">
        <f>M13*Carreiras!M14+'Licença - Readaptação'!M22*Carreiras!M23+'Licença - Readaptação'!M31*Carreiras!M32+'Licença - Readaptação'!M40*Carreiras!M41+'Licença - Readaptação'!M49*Carreiras!M50+'Licença - Readaptação'!M58*Carreiras!M59+'Licença - Readaptação'!M67*Carreiras!M68+'Licença - Readaptação'!M76*Carreiras!M77+'Licença - Readaptação'!M85*Carreiras!M86+'Licença - Readaptação'!M94*Carreiras!M95</f>
        <v>0</v>
      </c>
      <c r="N104" s="69">
        <f>N13*Carreiras!N14+'Licença - Readaptação'!N22*Carreiras!N23+'Licença - Readaptação'!N31*Carreiras!N32+'Licença - Readaptação'!N40*Carreiras!N41+'Licença - Readaptação'!N49*Carreiras!N50+'Licença - Readaptação'!N58*Carreiras!N59+'Licença - Readaptação'!N67*Carreiras!N68+'Licença - Readaptação'!N76*Carreiras!N77+'Licença - Readaptação'!N85*Carreiras!N86+'Licença - Readaptação'!N94*Carreiras!N95</f>
        <v>0</v>
      </c>
      <c r="O104" s="69">
        <f>O13*Carreiras!O14+'Licença - Readaptação'!O22*Carreiras!O23+'Licença - Readaptação'!O31*Carreiras!O32+'Licença - Readaptação'!O40*Carreiras!O41+'Licença - Readaptação'!O49*Carreiras!O50+'Licença - Readaptação'!O58*Carreiras!O59+'Licença - Readaptação'!O67*Carreiras!O68+'Licença - Readaptação'!O76*Carreiras!O77+'Licença - Readaptação'!O85*Carreiras!O86+'Licença - Readaptação'!O94*Carreiras!O95</f>
        <v>0</v>
      </c>
      <c r="P104" s="69">
        <f>P13*Carreiras!P14+'Licença - Readaptação'!P22*Carreiras!P23+'Licença - Readaptação'!P31*Carreiras!P32+'Licença - Readaptação'!P40*Carreiras!P41+'Licença - Readaptação'!P49*Carreiras!P50+'Licença - Readaptação'!P58*Carreiras!P59+'Licença - Readaptação'!P67*Carreiras!P68+'Licença - Readaptação'!P76*Carreiras!P77+'Licença - Readaptação'!P85*Carreiras!P86+'Licença - Readaptação'!P94*Carreiras!P95</f>
        <v>0</v>
      </c>
      <c r="Q104" s="69">
        <f>Q13*Carreiras!Q14+'Licença - Readaptação'!Q22*Carreiras!Q23+'Licença - Readaptação'!Q31*Carreiras!Q32+'Licença - Readaptação'!Q40*Carreiras!Q41+'Licença - Readaptação'!Q49*Carreiras!Q50+'Licença - Readaptação'!Q58*Carreiras!Q59+'Licença - Readaptação'!Q67*Carreiras!Q68+'Licença - Readaptação'!Q76*Carreiras!Q77+'Licença - Readaptação'!Q85*Carreiras!Q86+'Licença - Readaptação'!Q94*Carreiras!Q95</f>
        <v>0</v>
      </c>
      <c r="R104" s="69">
        <f>R13*Carreiras!R14+'Licença - Readaptação'!R22*Carreiras!R23+'Licença - Readaptação'!R31*Carreiras!R32+'Licença - Readaptação'!R40*Carreiras!R41+'Licença - Readaptação'!R49*Carreiras!R50+'Licença - Readaptação'!R58*Carreiras!R59+'Licença - Readaptação'!R67*Carreiras!R68+'Licença - Readaptação'!R76*Carreiras!R77+'Licença - Readaptação'!R85*Carreiras!R86+'Licença - Readaptação'!R94*Carreiras!R95</f>
        <v>0</v>
      </c>
      <c r="S104" s="69">
        <f>S13*Carreiras!S14+'Licença - Readaptação'!S22*Carreiras!S23+'Licença - Readaptação'!S31*Carreiras!S32+'Licença - Readaptação'!S40*Carreiras!S41+'Licença - Readaptação'!S49*Carreiras!S50+'Licença - Readaptação'!S58*Carreiras!S59+'Licença - Readaptação'!S67*Carreiras!S68+'Licença - Readaptação'!S76*Carreiras!S77+'Licença - Readaptação'!S85*Carreiras!S86+'Licença - Readaptação'!S94*Carreiras!S95</f>
        <v>0</v>
      </c>
      <c r="T104" s="69">
        <f>T13*Carreiras!T14+'Licença - Readaptação'!T22*Carreiras!T23+'Licença - Readaptação'!T31*Carreiras!T32+'Licença - Readaptação'!T40*Carreiras!T41+'Licença - Readaptação'!T49*Carreiras!T50+'Licença - Readaptação'!T58*Carreiras!T59+'Licença - Readaptação'!T67*Carreiras!T68+'Licença - Readaptação'!T76*Carreiras!T77+'Licença - Readaptação'!T85*Carreiras!T86+'Licença - Readaptação'!T94*Carreiras!T95</f>
        <v>0</v>
      </c>
      <c r="U104" s="69">
        <f>U13*Carreiras!U14+'Licença - Readaptação'!U22*Carreiras!U23+'Licença - Readaptação'!U31*Carreiras!U32+'Licença - Readaptação'!U40*Carreiras!U41+'Licença - Readaptação'!U49*Carreiras!U50+'Licença - Readaptação'!U58*Carreiras!U59+'Licença - Readaptação'!U67*Carreiras!U68+'Licença - Readaptação'!U76*Carreiras!U77+'Licença - Readaptação'!U85*Carreiras!U86+'Licença - Readaptação'!U94*Carreiras!U95</f>
        <v>0</v>
      </c>
      <c r="V104" s="69">
        <f>V13*Carreiras!V14+'Licença - Readaptação'!V22*Carreiras!V23+'Licença - Readaptação'!V31*Carreiras!V32+'Licença - Readaptação'!V40*Carreiras!V41+'Licença - Readaptação'!V49*Carreiras!V50+'Licença - Readaptação'!V58*Carreiras!V59+'Licença - Readaptação'!V67*Carreiras!V68+'Licença - Readaptação'!V76*Carreiras!V77+'Licença - Readaptação'!V85*Carreiras!V86+'Licença - Readaptação'!V94*Carreiras!V95</f>
        <v>0</v>
      </c>
      <c r="W104" s="69">
        <f>W13*Carreiras!W14+'Licença - Readaptação'!W22*Carreiras!W23+'Licença - Readaptação'!W31*Carreiras!W32+'Licença - Readaptação'!W40*Carreiras!W41+'Licença - Readaptação'!W49*Carreiras!W50+'Licença - Readaptação'!W58*Carreiras!W59+'Licença - Readaptação'!W67*Carreiras!W68+'Licença - Readaptação'!W76*Carreiras!W77+'Licença - Readaptação'!W85*Carreiras!W86+'Licença - Readaptação'!W94*Carreiras!W95</f>
        <v>0</v>
      </c>
      <c r="X104" s="69">
        <f>X13*Carreiras!X14+'Licença - Readaptação'!X22*Carreiras!X23+'Licença - Readaptação'!X31*Carreiras!X32+'Licença - Readaptação'!X40*Carreiras!X41+'Licença - Readaptação'!X49*Carreiras!X50+'Licença - Readaptação'!X58*Carreiras!X59+'Licença - Readaptação'!X67*Carreiras!X68+'Licença - Readaptação'!X76*Carreiras!X77+'Licença - Readaptação'!X85*Carreiras!X86+'Licença - Readaptação'!X94*Carreiras!X95</f>
        <v>0</v>
      </c>
      <c r="Y104" s="69">
        <f>Y13*Carreiras!Y14+'Licença - Readaptação'!Y22*Carreiras!Y23+'Licença - Readaptação'!Y31*Carreiras!Y32+'Licença - Readaptação'!Y40*Carreiras!Y41+'Licença - Readaptação'!Y49*Carreiras!Y50+'Licença - Readaptação'!Y58*Carreiras!Y59+'Licença - Readaptação'!Y67*Carreiras!Y68+'Licença - Readaptação'!Y76*Carreiras!Y77+'Licença - Readaptação'!Y85*Carreiras!Y86+'Licença - Readaptação'!Y94*Carreiras!Y95</f>
        <v>0</v>
      </c>
      <c r="Z104" s="69">
        <f>Z13*Carreiras!Z14+'Licença - Readaptação'!Z22*Carreiras!Z23+'Licença - Readaptação'!Z31*Carreiras!Z32+'Licença - Readaptação'!Z40*Carreiras!Z41+'Licença - Readaptação'!Z49*Carreiras!Z50+'Licença - Readaptação'!Z58*Carreiras!Z59+'Licença - Readaptação'!Z67*Carreiras!Z68+'Licença - Readaptação'!Z76*Carreiras!Z77+'Licença - Readaptação'!Z85*Carreiras!Z86+'Licença - Readaptação'!Z94*Carreiras!Z95</f>
        <v>0</v>
      </c>
      <c r="AA104" s="69">
        <f>AA13*Carreiras!AA14+'Licença - Readaptação'!AA22*Carreiras!AA23+'Licença - Readaptação'!AA31*Carreiras!AA32+'Licença - Readaptação'!AA40*Carreiras!AA41+'Licença - Readaptação'!AA49*Carreiras!AA50+'Licença - Readaptação'!AA58*Carreiras!AA59+'Licença - Readaptação'!AA67*Carreiras!AA68+'Licença - Readaptação'!AA76*Carreiras!AA77+'Licença - Readaptação'!AA85*Carreiras!AA86+'Licença - Readaptação'!AA94*Carreiras!AA95</f>
        <v>0</v>
      </c>
      <c r="AB104" s="69">
        <f>AB13*Carreiras!AB14+'Licença - Readaptação'!AB22*Carreiras!AB23+'Licença - Readaptação'!AB31*Carreiras!AB32+'Licença - Readaptação'!AB40*Carreiras!AB41+'Licença - Readaptação'!AB49*Carreiras!AB50+'Licença - Readaptação'!AB58*Carreiras!AB59+'Licença - Readaptação'!AB67*Carreiras!AB68+'Licença - Readaptação'!AB76*Carreiras!AB77+'Licença - Readaptação'!AB85*Carreiras!AB86+'Licença - Readaptação'!AB94*Carreiras!AB95</f>
        <v>0</v>
      </c>
      <c r="AC104" s="69">
        <f>AC13*Carreiras!AC14+'Licença - Readaptação'!AC22*Carreiras!AC23+'Licença - Readaptação'!AC31*Carreiras!AC32+'Licença - Readaptação'!AC40*Carreiras!AC41+'Licença - Readaptação'!AC49*Carreiras!AC50+'Licença - Readaptação'!AC58*Carreiras!AC59+'Licença - Readaptação'!AC67*Carreiras!AC68+'Licença - Readaptação'!AC76*Carreiras!AC77+'Licença - Readaptação'!AC85*Carreiras!AC86+'Licença - Readaptação'!AC94*Carreiras!AC95</f>
        <v>0</v>
      </c>
      <c r="AD104" s="69">
        <f>AD13*Carreiras!AD14+'Licença - Readaptação'!AD22*Carreiras!AD23+'Licença - Readaptação'!AD31*Carreiras!AD32+'Licença - Readaptação'!AD40*Carreiras!AD41+'Licença - Readaptação'!AD49*Carreiras!AD50+'Licença - Readaptação'!AD58*Carreiras!AD59+'Licença - Readaptação'!AD67*Carreiras!AD68+'Licença - Readaptação'!AD76*Carreiras!AD77+'Licença - Readaptação'!AD85*Carreiras!AD86+'Licença - Readaptação'!AD94*Carreiras!AD95</f>
        <v>0</v>
      </c>
      <c r="AE104" s="69">
        <f>AE13*Carreiras!AE14+'Licença - Readaptação'!AE22*Carreiras!AE23+'Licença - Readaptação'!AE31*Carreiras!AE32+'Licença - Readaptação'!AE40*Carreiras!AE41+'Licença - Readaptação'!AE49*Carreiras!AE50+'Licença - Readaptação'!AE58*Carreiras!AE59+'Licença - Readaptação'!AE67*Carreiras!AE68+'Licença - Readaptação'!AE76*Carreiras!AE77+'Licença - Readaptação'!AE85*Carreiras!AE86+'Licença - Readaptação'!AE94*Carreiras!AE95</f>
        <v>0</v>
      </c>
      <c r="AF104" s="69">
        <f>AF13*Carreiras!AF14+'Licença - Readaptação'!AF22*Carreiras!AF23+'Licença - Readaptação'!AF31*Carreiras!AF32+'Licença - Readaptação'!AF40*Carreiras!AF41+'Licença - Readaptação'!AF49*Carreiras!AF50+'Licença - Readaptação'!AF58*Carreiras!AF59+'Licença - Readaptação'!AF67*Carreiras!AF68+'Licença - Readaptação'!AF76*Carreiras!AF77+'Licença - Readaptação'!AF85*Carreiras!AF86+'Licença - Readaptação'!AF94*Carreiras!AF95</f>
        <v>0</v>
      </c>
      <c r="AG104" s="69">
        <f>AG13*Carreiras!AG14+'Licença - Readaptação'!AG22*Carreiras!AG23+'Licença - Readaptação'!AG31*Carreiras!AG32+'Licença - Readaptação'!AG40*Carreiras!AG41+'Licença - Readaptação'!AG49*Carreiras!AG50+'Licença - Readaptação'!AG58*Carreiras!AG59+'Licença - Readaptação'!AG67*Carreiras!AG68+'Licença - Readaptação'!AG76*Carreiras!AG77+'Licença - Readaptação'!AG85*Carreiras!AG86+'Licença - Readaptação'!AG94*Carreiras!AG95</f>
        <v>0</v>
      </c>
      <c r="AH104" s="69">
        <f>AH13*Carreiras!AH14+'Licença - Readaptação'!AH22*Carreiras!AH23+'Licença - Readaptação'!AH31*Carreiras!AH32+'Licença - Readaptação'!AH40*Carreiras!AH41+'Licença - Readaptação'!AH49*Carreiras!AH50+'Licença - Readaptação'!AH58*Carreiras!AH59+'Licença - Readaptação'!AH67*Carreiras!AH68+'Licença - Readaptação'!AH76*Carreiras!AH77+'Licença - Readaptação'!AH85*Carreiras!AH86+'Licença - Readaptação'!AH94*Carreiras!AH95</f>
        <v>0</v>
      </c>
      <c r="AI104" s="69">
        <f>AI13*Carreiras!AI14+'Licença - Readaptação'!AI22*Carreiras!AI23+'Licença - Readaptação'!AI31*Carreiras!AI32+'Licença - Readaptação'!AI40*Carreiras!AI41+'Licença - Readaptação'!AI49*Carreiras!AI50+'Licença - Readaptação'!AI58*Carreiras!AI59+'Licença - Readaptação'!AI67*Carreiras!AI68+'Licença - Readaptação'!AI76*Carreiras!AI77+'Licença - Readaptação'!AI85*Carreiras!AI86+'Licença - Readaptação'!AI94*Carreiras!AI95</f>
        <v>0</v>
      </c>
      <c r="AJ104" s="69">
        <f>AJ13*Carreiras!AJ14+'Licença - Readaptação'!AJ22*Carreiras!AJ23+'Licença - Readaptação'!AJ31*Carreiras!AJ32+'Licença - Readaptação'!AJ40*Carreiras!AJ41+'Licença - Readaptação'!AJ49*Carreiras!AJ50+'Licença - Readaptação'!AJ58*Carreiras!AJ59+'Licença - Readaptação'!AJ67*Carreiras!AJ68+'Licença - Readaptação'!AJ76*Carreiras!AJ77+'Licença - Readaptação'!AJ85*Carreiras!AJ86+'Licença - Readaptação'!AJ94*Carreiras!AJ95</f>
        <v>0</v>
      </c>
      <c r="AK104" s="69">
        <f>AK13*Carreiras!AK14+'Licença - Readaptação'!AK22*Carreiras!AK23+'Licença - Readaptação'!AK31*Carreiras!AK32+'Licença - Readaptação'!AK40*Carreiras!AK41+'Licença - Readaptação'!AK49*Carreiras!AK50+'Licença - Readaptação'!AK58*Carreiras!AK59+'Licença - Readaptação'!AK67*Carreiras!AK68+'Licença - Readaptação'!AK76*Carreiras!AK77+'Licença - Readaptação'!AK85*Carreiras!AK86+'Licença - Readaptação'!AK94*Carreiras!AK95</f>
        <v>0</v>
      </c>
      <c r="AL104" s="69">
        <f>AL13*Carreiras!AL14+'Licença - Readaptação'!AL22*Carreiras!AL23+'Licença - Readaptação'!AL31*Carreiras!AL32+'Licença - Readaptação'!AL40*Carreiras!AL41+'Licença - Readaptação'!AL49*Carreiras!AL50+'Licença - Readaptação'!AL58*Carreiras!AL59+'Licença - Readaptação'!AL67*Carreiras!AL68+'Licença - Readaptação'!AL76*Carreiras!AL77+'Licença - Readaptação'!AL85*Carreiras!AL86+'Licença - Readaptação'!AL94*Carreiras!AL95</f>
        <v>0</v>
      </c>
      <c r="AM104" s="69">
        <f>AM13*Carreiras!AM14+'Licença - Readaptação'!AM22*Carreiras!AM23+'Licença - Readaptação'!AM31*Carreiras!AM32+'Licença - Readaptação'!AM40*Carreiras!AM41+'Licença - Readaptação'!AM49*Carreiras!AM50+'Licença - Readaptação'!AM58*Carreiras!AM59+'Licença - Readaptação'!AM67*Carreiras!AM68+'Licença - Readaptação'!AM76*Carreiras!AM77+'Licença - Readaptação'!AM85*Carreiras!AM86+'Licença - Readaptação'!AM94*Carreiras!AM95</f>
        <v>0</v>
      </c>
      <c r="AN104" s="69">
        <f>AN13*Carreiras!AN14+'Licença - Readaptação'!AN22*Carreiras!AN23+'Licença - Readaptação'!AN31*Carreiras!AN32+'Licença - Readaptação'!AN40*Carreiras!AN41+'Licença - Readaptação'!AN49*Carreiras!AN50+'Licença - Readaptação'!AN58*Carreiras!AN59+'Licença - Readaptação'!AN67*Carreiras!AN68+'Licença - Readaptação'!AN76*Carreiras!AN77+'Licença - Readaptação'!AN85*Carreiras!AN86+'Licença - Readaptação'!AN94*Carreiras!AN95</f>
        <v>0</v>
      </c>
      <c r="AO104" s="69">
        <f>AO13*Carreiras!AO14+'Licença - Readaptação'!AO22*Carreiras!AO23+'Licença - Readaptação'!AO31*Carreiras!AO32+'Licença - Readaptação'!AO40*Carreiras!AO41+'Licença - Readaptação'!AO49*Carreiras!AO50+'Licença - Readaptação'!AO58*Carreiras!AO59+'Licença - Readaptação'!AO67*Carreiras!AO68+'Licença - Readaptação'!AO76*Carreiras!AO77+'Licença - Readaptação'!AO85*Carreiras!AO86+'Licença - Readaptação'!AO94*Carreiras!AO95</f>
        <v>0</v>
      </c>
      <c r="AP104" s="69">
        <f>AP13*Carreiras!AP14+'Licença - Readaptação'!AP22*Carreiras!AP23+'Licença - Readaptação'!AP31*Carreiras!AP32+'Licença - Readaptação'!AP40*Carreiras!AP41+'Licença - Readaptação'!AP49*Carreiras!AP50+'Licença - Readaptação'!AP58*Carreiras!AP59+'Licença - Readaptação'!AP67*Carreiras!AP68+'Licença - Readaptação'!AP76*Carreiras!AP77+'Licença - Readaptação'!AP85*Carreiras!AP86+'Licença - Readaptação'!AP94*Carreiras!AP95</f>
        <v>0</v>
      </c>
    </row>
    <row r="105" spans="2:42" x14ac:dyDescent="0.25">
      <c r="X105" s="56"/>
      <c r="Y105" s="2"/>
    </row>
    <row r="106" spans="2:42" ht="48" customHeight="1" x14ac:dyDescent="0.25">
      <c r="B106" s="175" t="s">
        <v>75</v>
      </c>
      <c r="C106" s="175"/>
      <c r="D106" s="131" t="s">
        <v>28</v>
      </c>
      <c r="E106" s="131"/>
      <c r="F106" s="131" t="s">
        <v>67</v>
      </c>
      <c r="G106" s="131"/>
      <c r="X106" s="56"/>
      <c r="Y106" s="2"/>
    </row>
    <row r="107" spans="2:42" x14ac:dyDescent="0.25">
      <c r="B107" s="154">
        <f>SUM(K5,K14,K23,K32,K41,K50,K59,K68,K77,K86)</f>
        <v>0</v>
      </c>
      <c r="C107" s="155"/>
      <c r="D107" s="146">
        <f>SUM(C97:AP104)</f>
        <v>0</v>
      </c>
      <c r="E107" s="147"/>
      <c r="F107" s="148">
        <f>D107*(12+1+ferias_fd/1)*(prev_efet/1+1)</f>
        <v>0</v>
      </c>
      <c r="G107" s="149"/>
      <c r="X107" s="56"/>
      <c r="Y107" s="2"/>
    </row>
    <row r="108" spans="2:42" x14ac:dyDescent="0.25">
      <c r="X108" s="56"/>
      <c r="Y108" s="2"/>
    </row>
    <row r="109" spans="2:42" x14ac:dyDescent="0.25">
      <c r="X109" s="6"/>
      <c r="Y109" s="2"/>
    </row>
    <row r="110" spans="2:42" x14ac:dyDescent="0.25">
      <c r="X110" s="2"/>
      <c r="Y110" s="2"/>
    </row>
    <row r="115" spans="2:2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x14ac:dyDescent="0.25">
      <c r="B116" s="2"/>
      <c r="C116" s="2"/>
      <c r="D116" s="15"/>
      <c r="E116" s="15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8.75" x14ac:dyDescent="0.3">
      <c r="B117" s="5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60"/>
    </row>
    <row r="118" spans="2:23" ht="18.75" x14ac:dyDescent="0.25">
      <c r="B118" s="5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60"/>
    </row>
    <row r="119" spans="2:2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x14ac:dyDescent="0.25">
      <c r="B125" s="3"/>
      <c r="C125" s="2"/>
      <c r="D125" s="61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</row>
    <row r="126" spans="2:2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</sheetData>
  <sheetProtection algorithmName="SHA-512" hashValue="STbPPDgXLNd1AFSlOhg6mKKOUYOBc8ul3Hhf+EKpyUE5BluHCg+qrL7n8jkLdGePLklHkLlMQg45IMzel5kXBQ==" saltValue="Ungxvi9tbJe/0MZws609VQ==" spinCount="100000" sheet="1" formatColumns="0" formatRows="0"/>
  <protectedRanges>
    <protectedRange sqref="C6:K6 C15:K15 C24:K24 C33:K33 C42:K42 C51:K51 C60:K60 C69:K69 C78:K78 C87:K87 C93:K93 C91:K91 C89:K89 C84:K84 C82:K82 C80:K80 C75:K75 C73:K73 C71:K71 C66:K66 C64:K64 C62:K62 C57:K57 C55:K55 C53:K53 C48:K48 C46:K46 C44:K44 C39:K39 C37:K37 C35:K35 C30:K30 C28:K28 C26:K26 C21:K21 C19:K19 C17:K17 C12:K12 C10:K10 C8:K8" name="lic_readap"/>
    <protectedRange sqref="L51:AP51 L60:AP60 L69:AP69 L78:AP78 L87:AP87 C94:K94 L93:AP94 C92:AP92 L91:AP91 C90:AP90 L89:AP89 C88:AP88 C85:AP85 L84:AP84 C83:AP83 L82:AP82 C81:AP81 L80:AP80 C79:AP79 C76:AP76 L75:AP75 C74:AP74 L73:AP73 C72:AP72 L71:AP71 C70:AP70 C67:AP67 L66:AP66 C65:AP65 L64:AP64 C63:AP63 L62:AP62 C61:AP61 C58:AP58 L57:AP57 C56:AP56 L55:AP55 C54:AP54 L53:AP53 C52:AP52 C49:L49 C47:L47 C45:L45 C43:L43 C40:L40 C38:L38 C36:L36 C34:L34 C31:L31 C29:L29 C27:L27 C25:L25 C22:L22 C20:L20 C18:L18 C16:L16 C13:L13 C11:L11 C9:L9 C7:L7" name="profissionais_2"/>
    <protectedRange sqref="L6:AP6 L15:AP15 L24:AP24 L33:AP33 L42:AP42 M49:AP49 L48:AP48 M47:AP47 L46:AP46 M45:AP45 L44:AP44 M43:AP43 M40:AP40 L39:AP39 M38:AP38 L37:AP37 M36:AP36 L35:AP35 M34:AP34 M31:AP31 L30:AP30 M29:AP29 L28:AP28 M27:AP27 L26:AP26 M25:AP25 M22:AP22 L21:AP21 M20:AP20 L19:AP19 M18:AP18 L17:AP17 M16:AP16 M13:AP13 L12:AP12 M11:AP11 L10:AP10 M9:AP9 L8:AP8 M7:AP7" name="profissionais_1"/>
  </protectedRanges>
  <mergeCells count="31">
    <mergeCell ref="W3:AP3"/>
    <mergeCell ref="B107:C107"/>
    <mergeCell ref="D107:E107"/>
    <mergeCell ref="F107:G107"/>
    <mergeCell ref="C77:G77"/>
    <mergeCell ref="C86:G86"/>
    <mergeCell ref="C96:AF96"/>
    <mergeCell ref="B106:C106"/>
    <mergeCell ref="D106:E106"/>
    <mergeCell ref="F106:G106"/>
    <mergeCell ref="L86:AP86"/>
    <mergeCell ref="C68:G68"/>
    <mergeCell ref="C23:G23"/>
    <mergeCell ref="C32:G32"/>
    <mergeCell ref="C41:G41"/>
    <mergeCell ref="C50:G50"/>
    <mergeCell ref="B2:V2"/>
    <mergeCell ref="B3:B4"/>
    <mergeCell ref="C3:V3"/>
    <mergeCell ref="C5:G5"/>
    <mergeCell ref="C14:G14"/>
    <mergeCell ref="L68:AP68"/>
    <mergeCell ref="L77:AP77"/>
    <mergeCell ref="C59:G59"/>
    <mergeCell ref="L5:AP5"/>
    <mergeCell ref="L14:AP14"/>
    <mergeCell ref="L23:AP23"/>
    <mergeCell ref="L32:AP32"/>
    <mergeCell ref="L41:AP41"/>
    <mergeCell ref="L50:AP50"/>
    <mergeCell ref="L59:AP5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V103"/>
  <sheetViews>
    <sheetView zoomScale="90" zoomScaleNormal="90" workbookViewId="0">
      <selection activeCell="M96" sqref="M96"/>
    </sheetView>
  </sheetViews>
  <sheetFormatPr defaultRowHeight="15" x14ac:dyDescent="0.25"/>
  <cols>
    <col min="1" max="1" width="3.5703125" customWidth="1"/>
    <col min="2" max="2" width="11.85546875" customWidth="1"/>
    <col min="3" max="4" width="14.28515625" customWidth="1"/>
    <col min="5" max="5" width="9.5703125" bestFit="1" customWidth="1"/>
    <col min="13" max="13" width="11.85546875" customWidth="1"/>
    <col min="14" max="14" width="15.42578125" bestFit="1" customWidth="1"/>
    <col min="15" max="15" width="12.28515625" bestFit="1" customWidth="1"/>
  </cols>
  <sheetData>
    <row r="1" spans="2:22" x14ac:dyDescent="0.25">
      <c r="B1" s="52"/>
      <c r="C1" s="24"/>
      <c r="D1" s="24"/>
      <c r="E1" s="54"/>
      <c r="F1" s="54"/>
      <c r="G1" s="55"/>
      <c r="H1" s="55"/>
      <c r="I1" s="55"/>
      <c r="J1" s="55"/>
      <c r="K1" s="54"/>
      <c r="L1" s="54"/>
      <c r="M1" s="54"/>
      <c r="N1" s="2"/>
      <c r="O1" s="2"/>
    </row>
    <row r="2" spans="2:22" x14ac:dyDescent="0.25">
      <c r="B2" s="156" t="s">
        <v>107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x14ac:dyDescent="0.25">
      <c r="B3" s="171" t="s">
        <v>62</v>
      </c>
      <c r="C3" s="171"/>
      <c r="D3" s="171"/>
      <c r="E3" s="79" t="s">
        <v>64</v>
      </c>
      <c r="F3" s="162"/>
      <c r="G3" s="144"/>
      <c r="H3" s="144"/>
      <c r="I3" s="144"/>
      <c r="J3" s="144"/>
      <c r="K3" s="144"/>
      <c r="L3" s="144"/>
      <c r="M3" s="144"/>
      <c r="N3" s="145"/>
    </row>
    <row r="4" spans="2:22" ht="18.75" x14ac:dyDescent="0.3">
      <c r="B4" s="130" t="s">
        <v>0</v>
      </c>
      <c r="C4" s="172" t="s">
        <v>63</v>
      </c>
      <c r="D4" s="173"/>
      <c r="E4" s="170" t="s">
        <v>99</v>
      </c>
      <c r="F4" s="170"/>
      <c r="G4" s="170"/>
      <c r="H4" s="170"/>
      <c r="I4" s="170"/>
      <c r="J4" s="170"/>
      <c r="K4" s="170"/>
      <c r="L4" s="170"/>
      <c r="M4" s="164" t="s">
        <v>71</v>
      </c>
      <c r="N4" s="166" t="s">
        <v>65</v>
      </c>
      <c r="O4" s="57"/>
      <c r="P4" s="57"/>
      <c r="Q4" s="57"/>
      <c r="R4" s="57"/>
      <c r="S4" s="57"/>
      <c r="T4" s="57"/>
      <c r="U4" s="57"/>
    </row>
    <row r="5" spans="2:22" ht="15" customHeight="1" x14ac:dyDescent="0.25">
      <c r="B5" s="130"/>
      <c r="C5" s="150" t="s">
        <v>101</v>
      </c>
      <c r="D5" s="151"/>
      <c r="E5" s="39"/>
      <c r="F5" s="39"/>
      <c r="G5" s="39"/>
      <c r="H5" s="39"/>
      <c r="I5" s="39"/>
      <c r="J5" s="39"/>
      <c r="K5" s="39"/>
      <c r="L5" s="39"/>
      <c r="M5" s="165"/>
      <c r="N5" s="166"/>
      <c r="O5" s="3"/>
      <c r="P5" s="3"/>
      <c r="Q5" s="3"/>
      <c r="R5" s="3"/>
      <c r="S5" s="3"/>
      <c r="T5" s="3"/>
      <c r="U5" s="3"/>
    </row>
    <row r="6" spans="2:22" x14ac:dyDescent="0.25">
      <c r="B6" s="157" t="s">
        <v>3</v>
      </c>
      <c r="C6" s="163"/>
      <c r="D6" s="73">
        <f>ch_1</f>
        <v>0</v>
      </c>
      <c r="E6" s="167" t="s">
        <v>61</v>
      </c>
      <c r="F6" s="168"/>
      <c r="G6" s="168"/>
      <c r="H6" s="168"/>
      <c r="I6" s="168"/>
      <c r="J6" s="168"/>
      <c r="K6" s="168"/>
      <c r="L6" s="168"/>
      <c r="M6" s="168"/>
      <c r="N6" s="169"/>
      <c r="O6" s="58"/>
      <c r="P6" s="58"/>
      <c r="Q6" s="58"/>
      <c r="R6" s="58"/>
      <c r="S6" s="58"/>
      <c r="T6" s="58"/>
      <c r="U6" s="58"/>
    </row>
    <row r="7" spans="2:22" x14ac:dyDescent="0.25">
      <c r="B7" s="68" t="str">
        <f>IF(qtd_niveis&gt;0,"I","")</f>
        <v/>
      </c>
      <c r="C7" s="69">
        <f>IF(venc_temp_fora_doc="Igual",Carreiras!C7)</f>
        <v>0</v>
      </c>
      <c r="D7" s="69"/>
      <c r="E7" s="75"/>
      <c r="F7" s="75"/>
      <c r="G7" s="75"/>
      <c r="H7" s="75"/>
      <c r="I7" s="75"/>
      <c r="J7" s="75"/>
      <c r="K7" s="75"/>
      <c r="L7" s="75"/>
      <c r="M7" s="75">
        <f>SUM(E7:L7)</f>
        <v>0</v>
      </c>
      <c r="N7" s="69">
        <f t="shared" ref="N7:N9" si="0">IF(venc_temp_fora_doc="Igual",((C7*mes_temp_fora_doc1*E7)+(C7*mes_temp_fora_doc2*F7)+(C7*mes_temp_fora_doc3*G7)+(C7*mes_temp_fora_doc4*H7)+(C7*mes_temp_fora_doc5*I7)+(C7*mes_temp_fora_doc6*J7)+(C7*mes_temp_fora_doc7*K7)+(C7*mes_temp_fora_doc8*L7))*(prev_temp/1+1)*(ferias/1+1),((D7*mes_temp_fora_doc1*E7)+(D7*mes_temp_fora_doc2*F7)+(D7*mes_temp_fora_doc3*G7)+(D7*mes_temp_fora_doc4*H7)+(D7*mes_temp_fora_doc5*I7)+(D7*mes_temp_fora_doc6*J7)+(D7*mes_temp_fora_doc7*K7)+(D7*mes_temp_fora_doc8*L7))*(prev_temp/1+1)*(ferias/1+1))</f>
        <v>0</v>
      </c>
      <c r="O7" s="51"/>
      <c r="P7" s="51"/>
      <c r="Q7" s="51"/>
      <c r="R7" s="51"/>
      <c r="S7" s="51"/>
      <c r="T7" s="51"/>
      <c r="U7" s="51"/>
    </row>
    <row r="8" spans="2:22" x14ac:dyDescent="0.25">
      <c r="B8" s="68" t="str">
        <f>IF(qtd_niveis&gt;1,"II","")</f>
        <v/>
      </c>
      <c r="C8" s="70">
        <f>IF(venc_temp_fora_doc="Igual",Carreiras!C8)</f>
        <v>0</v>
      </c>
      <c r="D8" s="70"/>
      <c r="E8" s="76"/>
      <c r="F8" s="76"/>
      <c r="G8" s="76"/>
      <c r="H8" s="76"/>
      <c r="I8" s="76"/>
      <c r="J8" s="76"/>
      <c r="K8" s="76"/>
      <c r="L8" s="76"/>
      <c r="M8" s="76">
        <f t="shared" ref="M8:M9" si="1">SUM(E8:L8)</f>
        <v>0</v>
      </c>
      <c r="N8" s="70">
        <f t="shared" si="0"/>
        <v>0</v>
      </c>
      <c r="O8" s="51"/>
      <c r="P8" s="51"/>
      <c r="Q8" s="51"/>
      <c r="R8" s="51"/>
      <c r="S8" s="51"/>
      <c r="T8" s="51"/>
      <c r="U8" s="51"/>
    </row>
    <row r="9" spans="2:22" x14ac:dyDescent="0.25">
      <c r="B9" s="68" t="str">
        <f>IF(qtd_niveis&gt;2,"III","")</f>
        <v/>
      </c>
      <c r="C9" s="69">
        <f>IF(venc_temp_fora_doc="Igual",Carreiras!C9)</f>
        <v>0</v>
      </c>
      <c r="D9" s="69"/>
      <c r="E9" s="75"/>
      <c r="F9" s="75"/>
      <c r="G9" s="75"/>
      <c r="H9" s="75"/>
      <c r="I9" s="75"/>
      <c r="J9" s="75"/>
      <c r="K9" s="75"/>
      <c r="L9" s="75"/>
      <c r="M9" s="75">
        <f t="shared" si="1"/>
        <v>0</v>
      </c>
      <c r="N9" s="69">
        <f t="shared" si="0"/>
        <v>0</v>
      </c>
      <c r="O9" s="51"/>
      <c r="P9" s="51"/>
      <c r="Q9" s="51"/>
      <c r="R9" s="51"/>
      <c r="S9" s="51"/>
      <c r="T9" s="51"/>
      <c r="U9" s="51"/>
    </row>
    <row r="10" spans="2:22" x14ac:dyDescent="0.25">
      <c r="B10" s="113" t="str">
        <f>IF(qtd_niveis&gt;3,"IV","")</f>
        <v/>
      </c>
      <c r="C10" s="70">
        <f>IF(venc_temp_fora_doc="Igual",Carreiras!C10)</f>
        <v>0</v>
      </c>
      <c r="D10" s="70"/>
      <c r="E10" s="76"/>
      <c r="F10" s="76"/>
      <c r="G10" s="76"/>
      <c r="H10" s="76"/>
      <c r="I10" s="76"/>
      <c r="J10" s="76"/>
      <c r="K10" s="76"/>
      <c r="L10" s="76"/>
      <c r="M10" s="76">
        <f t="shared" ref="M10:M14" si="2">SUM(E10:L10)</f>
        <v>0</v>
      </c>
      <c r="N10" s="70">
        <f t="shared" ref="N10:N14" si="3">IF(venc_temp_fora_doc="Igual",((C10*mes_temp_fora_doc1*E10)+(C10*mes_temp_fora_doc2*F10)+(C10*mes_temp_fora_doc3*G10)+(C10*mes_temp_fora_doc4*H10)+(C10*mes_temp_fora_doc5*I10)+(C10*mes_temp_fora_doc6*J10)+(C10*mes_temp_fora_doc7*K10)+(C10*mes_temp_fora_doc8*L10))*(prev_temp/1+1)*(ferias/1+1),((D10*mes_temp_fora_doc1*E10)+(D10*mes_temp_fora_doc2*F10)+(D10*mes_temp_fora_doc3*G10)+(D10*mes_temp_fora_doc4*H10)+(D10*mes_temp_fora_doc5*I10)+(D10*mes_temp_fora_doc6*J10)+(D10*mes_temp_fora_doc7*K10)+(D10*mes_temp_fora_doc8*L10))*(prev_temp/1+1)*(ferias/1+1))</f>
        <v>0</v>
      </c>
      <c r="O10" s="51"/>
      <c r="P10" s="51"/>
      <c r="Q10" s="51"/>
      <c r="R10" s="51"/>
      <c r="S10" s="51"/>
      <c r="T10" s="51"/>
      <c r="U10" s="51"/>
    </row>
    <row r="11" spans="2:22" x14ac:dyDescent="0.25">
      <c r="B11" s="113" t="str">
        <f>IF(qtd_niveis&gt;4,"V","")</f>
        <v/>
      </c>
      <c r="C11" s="69">
        <f>IF(venc_temp_fora_doc="Igual",Carreiras!C11)</f>
        <v>0</v>
      </c>
      <c r="D11" s="69"/>
      <c r="E11" s="75"/>
      <c r="F11" s="75"/>
      <c r="G11" s="75"/>
      <c r="H11" s="75"/>
      <c r="I11" s="75"/>
      <c r="J11" s="75"/>
      <c r="K11" s="75"/>
      <c r="L11" s="75"/>
      <c r="M11" s="75">
        <f t="shared" si="2"/>
        <v>0</v>
      </c>
      <c r="N11" s="69">
        <f t="shared" si="3"/>
        <v>0</v>
      </c>
      <c r="O11" s="51"/>
      <c r="P11" s="51"/>
      <c r="Q11" s="51"/>
      <c r="R11" s="51"/>
      <c r="S11" s="51"/>
      <c r="T11" s="51"/>
      <c r="U11" s="51"/>
    </row>
    <row r="12" spans="2:22" x14ac:dyDescent="0.25">
      <c r="B12" s="113" t="str">
        <f>IF(qtd_niveis&gt;5,"VI","")</f>
        <v/>
      </c>
      <c r="C12" s="70">
        <f>IF(venc_temp_fora_doc="Igual",Carreiras!C12)</f>
        <v>0</v>
      </c>
      <c r="D12" s="70"/>
      <c r="E12" s="76"/>
      <c r="F12" s="76"/>
      <c r="G12" s="76"/>
      <c r="H12" s="76"/>
      <c r="I12" s="76"/>
      <c r="J12" s="76"/>
      <c r="K12" s="76"/>
      <c r="L12" s="76"/>
      <c r="M12" s="76">
        <f t="shared" si="2"/>
        <v>0</v>
      </c>
      <c r="N12" s="70">
        <f t="shared" si="3"/>
        <v>0</v>
      </c>
      <c r="O12" s="51"/>
      <c r="P12" s="51"/>
      <c r="Q12" s="51"/>
      <c r="R12" s="51"/>
      <c r="S12" s="51"/>
      <c r="T12" s="51"/>
      <c r="U12" s="51"/>
    </row>
    <row r="13" spans="2:22" x14ac:dyDescent="0.25">
      <c r="B13" s="113" t="str">
        <f>IF(qtd_niveis&gt;6,"VII","")</f>
        <v/>
      </c>
      <c r="C13" s="69">
        <f>IF(venc_temp_fora_doc="Igual",Carreiras!C13)</f>
        <v>0</v>
      </c>
      <c r="D13" s="69"/>
      <c r="E13" s="75"/>
      <c r="F13" s="75"/>
      <c r="G13" s="75"/>
      <c r="H13" s="75"/>
      <c r="I13" s="75"/>
      <c r="J13" s="75"/>
      <c r="K13" s="75"/>
      <c r="L13" s="75"/>
      <c r="M13" s="75">
        <f t="shared" si="2"/>
        <v>0</v>
      </c>
      <c r="N13" s="69">
        <f t="shared" si="3"/>
        <v>0</v>
      </c>
      <c r="O13" s="51"/>
      <c r="P13" s="51"/>
      <c r="Q13" s="51"/>
      <c r="R13" s="51"/>
      <c r="S13" s="51"/>
      <c r="T13" s="51"/>
      <c r="U13" s="51"/>
    </row>
    <row r="14" spans="2:22" x14ac:dyDescent="0.25">
      <c r="B14" s="113" t="str">
        <f>IF(qtd_niveis&gt;7,"VIII","")</f>
        <v/>
      </c>
      <c r="C14" s="70">
        <f>IF(venc_temp_fora_doc="Igual",Carreiras!C14)</f>
        <v>0</v>
      </c>
      <c r="D14" s="70"/>
      <c r="E14" s="76"/>
      <c r="F14" s="76"/>
      <c r="G14" s="76"/>
      <c r="H14" s="76"/>
      <c r="I14" s="76"/>
      <c r="J14" s="76"/>
      <c r="K14" s="76"/>
      <c r="L14" s="76"/>
      <c r="M14" s="76">
        <f t="shared" si="2"/>
        <v>0</v>
      </c>
      <c r="N14" s="70">
        <f t="shared" si="3"/>
        <v>0</v>
      </c>
      <c r="O14" s="51"/>
      <c r="P14" s="51"/>
      <c r="Q14" s="51"/>
      <c r="R14" s="51"/>
      <c r="S14" s="51"/>
      <c r="T14" s="51"/>
      <c r="U14" s="51"/>
    </row>
    <row r="15" spans="2:22" x14ac:dyDescent="0.25">
      <c r="B15" s="170" t="s">
        <v>2</v>
      </c>
      <c r="C15" s="170"/>
      <c r="D15" s="73">
        <f>ch_2</f>
        <v>0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58"/>
      <c r="P15" s="58"/>
      <c r="Q15" s="58"/>
      <c r="R15" s="58"/>
      <c r="S15" s="58"/>
      <c r="T15" s="58"/>
      <c r="U15" s="58"/>
    </row>
    <row r="16" spans="2:22" x14ac:dyDescent="0.25">
      <c r="B16" s="68" t="str">
        <f>IF(qtd_niveis&gt;0,"I","")</f>
        <v/>
      </c>
      <c r="C16" s="69">
        <f>IF(venc_temp_fora_doc="Igual",Carreiras!C16)</f>
        <v>0</v>
      </c>
      <c r="D16" s="69"/>
      <c r="E16" s="75"/>
      <c r="F16" s="75"/>
      <c r="G16" s="75"/>
      <c r="H16" s="75"/>
      <c r="I16" s="75"/>
      <c r="J16" s="75"/>
      <c r="K16" s="75"/>
      <c r="L16" s="75"/>
      <c r="M16" s="75">
        <f>SUM(E16:L16)</f>
        <v>0</v>
      </c>
      <c r="N16" s="69">
        <f t="shared" ref="N16:N23" si="4">IF(venc_temp_fora_doc="Igual",((C16*mes_temp_fora_doc1*E16)+(C16*mes_temp_fora_doc2*F16)+(C16*mes_temp_fora_doc3*G16)+(C16*mes_temp_fora_doc4*H16)+(C16*mes_temp_fora_doc5*I16)+(C16*mes_temp_fora_doc6*J16)+(C16*mes_temp_fora_doc7*K16)+(C16*mes_temp_fora_doc8*L16))*(prev_temp/1+1)*(ferias/1+1),((D16*mes_temp_fora_doc1*E16)+(D16*mes_temp_fora_doc2*F16)+(D16*mes_temp_fora_doc3*G16)+(D16*mes_temp_fora_doc4*H16)+(D16*mes_temp_fora_doc5*I16)+(D16*mes_temp_fora_doc6*J16)+(D16*mes_temp_fora_doc7*K16)+(D16*mes_temp_fora_doc8*L16))*(prev_temp/1+1)*(ferias/1+1))</f>
        <v>0</v>
      </c>
      <c r="O16" s="51"/>
      <c r="P16" s="51"/>
      <c r="Q16" s="51"/>
      <c r="R16" s="51"/>
      <c r="S16" s="51"/>
      <c r="T16" s="51"/>
      <c r="U16" s="51"/>
    </row>
    <row r="17" spans="2:21" x14ac:dyDescent="0.25">
      <c r="B17" s="68" t="str">
        <f>IF(qtd_niveis&gt;1,"II","")</f>
        <v/>
      </c>
      <c r="C17" s="70">
        <f>IF(venc_temp_fora_doc="Igual",Carreiras!C17)</f>
        <v>0</v>
      </c>
      <c r="D17" s="70"/>
      <c r="E17" s="76"/>
      <c r="F17" s="76"/>
      <c r="G17" s="76"/>
      <c r="H17" s="76"/>
      <c r="I17" s="76"/>
      <c r="J17" s="76"/>
      <c r="K17" s="76"/>
      <c r="L17" s="76"/>
      <c r="M17" s="76">
        <f t="shared" ref="M17:M23" si="5">SUM(E17:L17)</f>
        <v>0</v>
      </c>
      <c r="N17" s="70">
        <f t="shared" si="4"/>
        <v>0</v>
      </c>
      <c r="O17" s="51"/>
      <c r="P17" s="51"/>
      <c r="Q17" s="51"/>
      <c r="R17" s="51"/>
      <c r="S17" s="51"/>
      <c r="T17" s="51"/>
      <c r="U17" s="51"/>
    </row>
    <row r="18" spans="2:21" x14ac:dyDescent="0.25">
      <c r="B18" s="68" t="str">
        <f>IF(qtd_niveis&gt;2,"III","")</f>
        <v/>
      </c>
      <c r="C18" s="69">
        <f>IF(venc_temp_fora_doc="Igual",Carreiras!C18)</f>
        <v>0</v>
      </c>
      <c r="D18" s="69"/>
      <c r="E18" s="75"/>
      <c r="F18" s="75"/>
      <c r="G18" s="75"/>
      <c r="H18" s="75"/>
      <c r="I18" s="75"/>
      <c r="J18" s="75"/>
      <c r="K18" s="75"/>
      <c r="L18" s="75"/>
      <c r="M18" s="75">
        <f t="shared" si="5"/>
        <v>0</v>
      </c>
      <c r="N18" s="69">
        <f t="shared" si="4"/>
        <v>0</v>
      </c>
      <c r="O18" s="51"/>
      <c r="P18" s="51"/>
      <c r="Q18" s="51"/>
      <c r="R18" s="51"/>
      <c r="S18" s="51"/>
      <c r="T18" s="51"/>
      <c r="U18" s="51"/>
    </row>
    <row r="19" spans="2:21" x14ac:dyDescent="0.25">
      <c r="B19" s="113" t="str">
        <f>IF(qtd_niveis&gt;3,"IV","")</f>
        <v/>
      </c>
      <c r="C19" s="70">
        <f>IF(venc_temp_fora_doc="Igual",Carreiras!C19)</f>
        <v>0</v>
      </c>
      <c r="D19" s="70"/>
      <c r="E19" s="76"/>
      <c r="F19" s="76"/>
      <c r="G19" s="76"/>
      <c r="H19" s="76"/>
      <c r="I19" s="76"/>
      <c r="J19" s="76"/>
      <c r="K19" s="76"/>
      <c r="L19" s="76"/>
      <c r="M19" s="76">
        <f t="shared" si="5"/>
        <v>0</v>
      </c>
      <c r="N19" s="70">
        <f t="shared" si="4"/>
        <v>0</v>
      </c>
      <c r="O19" s="58"/>
      <c r="P19" s="58"/>
      <c r="Q19" s="58"/>
      <c r="R19" s="58"/>
      <c r="S19" s="58"/>
      <c r="T19" s="58"/>
      <c r="U19" s="58"/>
    </row>
    <row r="20" spans="2:21" x14ac:dyDescent="0.25">
      <c r="B20" s="113" t="str">
        <f>IF(qtd_niveis&gt;4,"V","")</f>
        <v/>
      </c>
      <c r="C20" s="69">
        <f>IF(venc_temp_fora_doc="Igual",Carreiras!C20)</f>
        <v>0</v>
      </c>
      <c r="D20" s="69"/>
      <c r="E20" s="75"/>
      <c r="F20" s="75"/>
      <c r="G20" s="75"/>
      <c r="H20" s="75"/>
      <c r="I20" s="75"/>
      <c r="J20" s="75"/>
      <c r="K20" s="75"/>
      <c r="L20" s="75"/>
      <c r="M20" s="75">
        <f t="shared" si="5"/>
        <v>0</v>
      </c>
      <c r="N20" s="69">
        <f t="shared" si="4"/>
        <v>0</v>
      </c>
      <c r="O20" s="51"/>
      <c r="P20" s="51"/>
      <c r="Q20" s="51"/>
      <c r="R20" s="51"/>
      <c r="S20" s="51"/>
      <c r="T20" s="51"/>
      <c r="U20" s="51"/>
    </row>
    <row r="21" spans="2:21" x14ac:dyDescent="0.25">
      <c r="B21" s="113" t="str">
        <f>IF(qtd_niveis&gt;5,"VI","")</f>
        <v/>
      </c>
      <c r="C21" s="70">
        <f>IF(venc_temp_fora_doc="Igual",Carreiras!C21)</f>
        <v>0</v>
      </c>
      <c r="D21" s="70"/>
      <c r="E21" s="76"/>
      <c r="F21" s="76"/>
      <c r="G21" s="76"/>
      <c r="H21" s="76"/>
      <c r="I21" s="76"/>
      <c r="J21" s="76"/>
      <c r="K21" s="76"/>
      <c r="L21" s="76"/>
      <c r="M21" s="76">
        <f t="shared" si="5"/>
        <v>0</v>
      </c>
      <c r="N21" s="70">
        <f t="shared" si="4"/>
        <v>0</v>
      </c>
      <c r="O21" s="51"/>
      <c r="P21" s="51"/>
      <c r="Q21" s="51"/>
      <c r="R21" s="51"/>
      <c r="S21" s="51"/>
      <c r="T21" s="51"/>
      <c r="U21" s="51"/>
    </row>
    <row r="22" spans="2:21" x14ac:dyDescent="0.25">
      <c r="B22" s="113" t="str">
        <f>IF(qtd_niveis&gt;6,"VII","")</f>
        <v/>
      </c>
      <c r="C22" s="69">
        <f>IF(venc_temp_fora_doc="Igual",Carreiras!C22)</f>
        <v>0</v>
      </c>
      <c r="D22" s="69"/>
      <c r="E22" s="75"/>
      <c r="F22" s="75"/>
      <c r="G22" s="75"/>
      <c r="H22" s="75"/>
      <c r="I22" s="75"/>
      <c r="J22" s="75"/>
      <c r="K22" s="75"/>
      <c r="L22" s="75"/>
      <c r="M22" s="75">
        <f t="shared" si="5"/>
        <v>0</v>
      </c>
      <c r="N22" s="69">
        <f t="shared" si="4"/>
        <v>0</v>
      </c>
      <c r="O22" s="51"/>
      <c r="P22" s="51"/>
      <c r="Q22" s="51"/>
      <c r="R22" s="51"/>
      <c r="S22" s="51"/>
      <c r="T22" s="51"/>
      <c r="U22" s="51"/>
    </row>
    <row r="23" spans="2:21" x14ac:dyDescent="0.25">
      <c r="B23" s="113" t="str">
        <f>IF(qtd_niveis&gt;7,"VIII","")</f>
        <v/>
      </c>
      <c r="C23" s="70">
        <f>IF(venc_temp_fora_doc="Igual",Carreiras!C23)</f>
        <v>0</v>
      </c>
      <c r="D23" s="70"/>
      <c r="E23" s="76"/>
      <c r="F23" s="76"/>
      <c r="G23" s="76"/>
      <c r="H23" s="76"/>
      <c r="I23" s="76"/>
      <c r="J23" s="76"/>
      <c r="K23" s="76"/>
      <c r="L23" s="76"/>
      <c r="M23" s="76">
        <f t="shared" si="5"/>
        <v>0</v>
      </c>
      <c r="N23" s="70">
        <f t="shared" si="4"/>
        <v>0</v>
      </c>
      <c r="O23" s="58"/>
      <c r="P23" s="58"/>
      <c r="Q23" s="58"/>
      <c r="R23" s="58"/>
      <c r="S23" s="58"/>
      <c r="T23" s="58"/>
      <c r="U23" s="58"/>
    </row>
    <row r="24" spans="2:21" x14ac:dyDescent="0.25">
      <c r="B24" s="170" t="s">
        <v>4</v>
      </c>
      <c r="C24" s="170"/>
      <c r="D24" s="73">
        <f>ch_3</f>
        <v>0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51"/>
      <c r="P24" s="51"/>
      <c r="Q24" s="51"/>
      <c r="R24" s="51"/>
      <c r="S24" s="51"/>
      <c r="T24" s="51"/>
      <c r="U24" s="51"/>
    </row>
    <row r="25" spans="2:21" x14ac:dyDescent="0.25">
      <c r="B25" s="68" t="str">
        <f>IF(qtd_niveis&gt;0,"I","")</f>
        <v/>
      </c>
      <c r="C25" s="69">
        <f>IF(venc_temp_fora_doc="Igual",Carreiras!C25)</f>
        <v>0</v>
      </c>
      <c r="D25" s="69"/>
      <c r="E25" s="75"/>
      <c r="F25" s="75"/>
      <c r="G25" s="75"/>
      <c r="H25" s="75"/>
      <c r="I25" s="75"/>
      <c r="J25" s="75"/>
      <c r="K25" s="75"/>
      <c r="L25" s="75"/>
      <c r="M25" s="75">
        <f>SUM(E25:L25)</f>
        <v>0</v>
      </c>
      <c r="N25" s="69">
        <f t="shared" ref="N25:N32" si="6">IF(venc_temp_fora_doc="Igual",((C25*mes_temp_fora_doc1*E25)+(C25*mes_temp_fora_doc2*F25)+(C25*mes_temp_fora_doc3*G25)+(C25*mes_temp_fora_doc4*H25)+(C25*mes_temp_fora_doc5*I25)+(C25*mes_temp_fora_doc6*J25)+(C25*mes_temp_fora_doc7*K25)+(C25*mes_temp_fora_doc8*L25))*(prev_temp/1+1)*(ferias/1+1),((D25*mes_temp_fora_doc1*E25)+(D25*mes_temp_fora_doc2*F25)+(D25*mes_temp_fora_doc3*G25)+(D25*mes_temp_fora_doc4*H25)+(D25*mes_temp_fora_doc5*I25)+(D25*mes_temp_fora_doc6*J25)+(D25*mes_temp_fora_doc7*K25)+(D25*mes_temp_fora_doc8*L25))*(prev_temp/1+1)*(ferias/1+1))</f>
        <v>0</v>
      </c>
      <c r="O25" s="51"/>
      <c r="P25" s="51"/>
      <c r="Q25" s="51"/>
      <c r="R25" s="51"/>
      <c r="S25" s="51"/>
      <c r="T25" s="51"/>
      <c r="U25" s="51"/>
    </row>
    <row r="26" spans="2:21" x14ac:dyDescent="0.25">
      <c r="B26" s="68" t="str">
        <f>IF(qtd_niveis&gt;1,"II","")</f>
        <v/>
      </c>
      <c r="C26" s="70">
        <f>IF(venc_temp_fora_doc="Igual",Carreiras!C26)</f>
        <v>0</v>
      </c>
      <c r="D26" s="70"/>
      <c r="E26" s="76"/>
      <c r="F26" s="76"/>
      <c r="G26" s="76"/>
      <c r="H26" s="76"/>
      <c r="I26" s="76"/>
      <c r="J26" s="76"/>
      <c r="K26" s="76"/>
      <c r="L26" s="76"/>
      <c r="M26" s="76">
        <f t="shared" ref="M26:M32" si="7">SUM(E26:L26)</f>
        <v>0</v>
      </c>
      <c r="N26" s="70">
        <f t="shared" si="6"/>
        <v>0</v>
      </c>
      <c r="O26" s="51"/>
      <c r="P26" s="51"/>
      <c r="Q26" s="51"/>
      <c r="R26" s="51"/>
      <c r="S26" s="51"/>
      <c r="T26" s="51"/>
      <c r="U26" s="51"/>
    </row>
    <row r="27" spans="2:21" x14ac:dyDescent="0.25">
      <c r="B27" s="68" t="str">
        <f>IF(qtd_niveis&gt;2,"III","")</f>
        <v/>
      </c>
      <c r="C27" s="69">
        <f>IF(venc_temp_fora_doc="Igual",Carreiras!C27)</f>
        <v>0</v>
      </c>
      <c r="D27" s="69"/>
      <c r="E27" s="75"/>
      <c r="F27" s="75"/>
      <c r="G27" s="75"/>
      <c r="H27" s="75"/>
      <c r="I27" s="75"/>
      <c r="J27" s="75"/>
      <c r="K27" s="75"/>
      <c r="L27" s="75"/>
      <c r="M27" s="75">
        <f t="shared" si="7"/>
        <v>0</v>
      </c>
      <c r="N27" s="69">
        <f t="shared" si="6"/>
        <v>0</v>
      </c>
      <c r="O27" s="58"/>
      <c r="P27" s="58"/>
      <c r="Q27" s="58"/>
      <c r="R27" s="58"/>
      <c r="S27" s="58"/>
      <c r="T27" s="58"/>
      <c r="U27" s="58"/>
    </row>
    <row r="28" spans="2:21" x14ac:dyDescent="0.25">
      <c r="B28" s="113" t="str">
        <f>IF(qtd_niveis&gt;3,"IV","")</f>
        <v/>
      </c>
      <c r="C28" s="70">
        <f>IF(venc_temp_fora_doc="Igual",Carreiras!C28)</f>
        <v>0</v>
      </c>
      <c r="D28" s="70"/>
      <c r="E28" s="76"/>
      <c r="F28" s="76"/>
      <c r="G28" s="76"/>
      <c r="H28" s="76"/>
      <c r="I28" s="76"/>
      <c r="J28" s="76"/>
      <c r="K28" s="76"/>
      <c r="L28" s="76"/>
      <c r="M28" s="76">
        <f t="shared" si="7"/>
        <v>0</v>
      </c>
      <c r="N28" s="70">
        <f t="shared" si="6"/>
        <v>0</v>
      </c>
      <c r="O28" s="51"/>
      <c r="P28" s="51"/>
      <c r="Q28" s="51"/>
      <c r="R28" s="51"/>
      <c r="S28" s="51"/>
      <c r="T28" s="51"/>
      <c r="U28" s="51"/>
    </row>
    <row r="29" spans="2:21" x14ac:dyDescent="0.25">
      <c r="B29" s="113" t="str">
        <f>IF(qtd_niveis&gt;4,"V","")</f>
        <v/>
      </c>
      <c r="C29" s="69">
        <f>IF(venc_temp_fora_doc="Igual",Carreiras!C29)</f>
        <v>0</v>
      </c>
      <c r="D29" s="69"/>
      <c r="E29" s="75"/>
      <c r="F29" s="75"/>
      <c r="G29" s="75"/>
      <c r="H29" s="75"/>
      <c r="I29" s="75"/>
      <c r="J29" s="75"/>
      <c r="K29" s="75"/>
      <c r="L29" s="75"/>
      <c r="M29" s="75">
        <f t="shared" si="7"/>
        <v>0</v>
      </c>
      <c r="N29" s="69">
        <f t="shared" si="6"/>
        <v>0</v>
      </c>
      <c r="O29" s="51"/>
      <c r="P29" s="51"/>
      <c r="Q29" s="51"/>
      <c r="R29" s="51"/>
      <c r="S29" s="51"/>
      <c r="T29" s="51"/>
      <c r="U29" s="51"/>
    </row>
    <row r="30" spans="2:21" x14ac:dyDescent="0.25">
      <c r="B30" s="113" t="str">
        <f>IF(qtd_niveis&gt;5,"VI","")</f>
        <v/>
      </c>
      <c r="C30" s="70">
        <f>IF(venc_temp_fora_doc="Igual",Carreiras!C30)</f>
        <v>0</v>
      </c>
      <c r="D30" s="70"/>
      <c r="E30" s="76"/>
      <c r="F30" s="76"/>
      <c r="G30" s="76"/>
      <c r="H30" s="76"/>
      <c r="I30" s="76"/>
      <c r="J30" s="76"/>
      <c r="K30" s="76"/>
      <c r="L30" s="76"/>
      <c r="M30" s="76">
        <f t="shared" si="7"/>
        <v>0</v>
      </c>
      <c r="N30" s="70">
        <f t="shared" si="6"/>
        <v>0</v>
      </c>
      <c r="O30" s="51"/>
      <c r="P30" s="51"/>
      <c r="Q30" s="51"/>
      <c r="R30" s="51"/>
      <c r="S30" s="51"/>
      <c r="T30" s="51"/>
      <c r="U30" s="51"/>
    </row>
    <row r="31" spans="2:21" x14ac:dyDescent="0.25">
      <c r="B31" s="113" t="str">
        <f>IF(qtd_niveis&gt;6,"VII","")</f>
        <v/>
      </c>
      <c r="C31" s="69">
        <f>IF(venc_temp_fora_doc="Igual",Carreiras!C31)</f>
        <v>0</v>
      </c>
      <c r="D31" s="69"/>
      <c r="E31" s="75"/>
      <c r="F31" s="75"/>
      <c r="G31" s="75"/>
      <c r="H31" s="75"/>
      <c r="I31" s="75"/>
      <c r="J31" s="75"/>
      <c r="K31" s="75"/>
      <c r="L31" s="75"/>
      <c r="M31" s="75">
        <f t="shared" si="7"/>
        <v>0</v>
      </c>
      <c r="N31" s="69">
        <f t="shared" si="6"/>
        <v>0</v>
      </c>
      <c r="O31" s="58"/>
      <c r="P31" s="58"/>
      <c r="Q31" s="58"/>
      <c r="R31" s="58"/>
      <c r="S31" s="58"/>
      <c r="T31" s="58"/>
      <c r="U31" s="58"/>
    </row>
    <row r="32" spans="2:21" x14ac:dyDescent="0.25">
      <c r="B32" s="113" t="str">
        <f>IF(qtd_niveis&gt;7,"VIII","")</f>
        <v/>
      </c>
      <c r="C32" s="70">
        <f>IF(venc_temp_fora_doc="Igual",Carreiras!C32)</f>
        <v>0</v>
      </c>
      <c r="D32" s="70"/>
      <c r="E32" s="76"/>
      <c r="F32" s="76"/>
      <c r="G32" s="76"/>
      <c r="H32" s="76"/>
      <c r="I32" s="76"/>
      <c r="J32" s="76"/>
      <c r="K32" s="76"/>
      <c r="L32" s="76"/>
      <c r="M32" s="76">
        <f t="shared" si="7"/>
        <v>0</v>
      </c>
      <c r="N32" s="70">
        <f t="shared" si="6"/>
        <v>0</v>
      </c>
      <c r="O32" s="51"/>
      <c r="P32" s="51"/>
      <c r="Q32" s="51"/>
      <c r="R32" s="51"/>
      <c r="S32" s="51"/>
      <c r="T32" s="51"/>
      <c r="U32" s="51"/>
    </row>
    <row r="33" spans="2:21" x14ac:dyDescent="0.25">
      <c r="B33" s="170" t="s">
        <v>52</v>
      </c>
      <c r="C33" s="170"/>
      <c r="D33" s="73">
        <f>ch_4</f>
        <v>0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51"/>
      <c r="P33" s="51"/>
      <c r="Q33" s="51"/>
      <c r="R33" s="51"/>
      <c r="S33" s="51"/>
      <c r="T33" s="51"/>
      <c r="U33" s="51"/>
    </row>
    <row r="34" spans="2:21" x14ac:dyDescent="0.25">
      <c r="B34" s="68" t="str">
        <f>IF(qtd_niveis&gt;0,"I","")</f>
        <v/>
      </c>
      <c r="C34" s="69">
        <f>IF(venc_temp_fora_doc="Igual",Carreiras!C34)</f>
        <v>0</v>
      </c>
      <c r="D34" s="69"/>
      <c r="E34" s="75"/>
      <c r="F34" s="75"/>
      <c r="G34" s="75"/>
      <c r="H34" s="75"/>
      <c r="I34" s="75"/>
      <c r="J34" s="75"/>
      <c r="K34" s="75"/>
      <c r="L34" s="75"/>
      <c r="M34" s="75">
        <f>SUM(E34:L34)</f>
        <v>0</v>
      </c>
      <c r="N34" s="69">
        <f t="shared" ref="N34:N41" si="8">IF(venc_temp_fora_doc="Igual",((C34*mes_temp_fora_doc1*E34)+(C34*mes_temp_fora_doc2*F34)+(C34*mes_temp_fora_doc3*G34)+(C34*mes_temp_fora_doc4*H34)+(C34*mes_temp_fora_doc5*I34)+(C34*mes_temp_fora_doc6*J34)+(C34*mes_temp_fora_doc7*K34)+(C34*mes_temp_fora_doc8*L34))*(prev_temp/1+1)*(ferias/1+1),((D34*mes_temp_fora_doc1*E34)+(D34*mes_temp_fora_doc2*F34)+(D34*mes_temp_fora_doc3*G34)+(D34*mes_temp_fora_doc4*H34)+(D34*mes_temp_fora_doc5*I34)+(D34*mes_temp_fora_doc6*J34)+(D34*mes_temp_fora_doc7*K34)+(D34*mes_temp_fora_doc8*L34))*(prev_temp/1+1)*(ferias/1+1))</f>
        <v>0</v>
      </c>
      <c r="O34" s="51"/>
      <c r="P34" s="51"/>
      <c r="Q34" s="51"/>
      <c r="R34" s="51"/>
      <c r="S34" s="51"/>
      <c r="T34" s="51"/>
      <c r="U34" s="51"/>
    </row>
    <row r="35" spans="2:21" x14ac:dyDescent="0.25">
      <c r="B35" s="68" t="str">
        <f>IF(qtd_niveis&gt;1,"II","")</f>
        <v/>
      </c>
      <c r="C35" s="70">
        <f>IF(venc_temp_fora_doc="Igual",Carreiras!C35)</f>
        <v>0</v>
      </c>
      <c r="D35" s="70"/>
      <c r="E35" s="76"/>
      <c r="F35" s="76"/>
      <c r="G35" s="76"/>
      <c r="H35" s="76"/>
      <c r="I35" s="76"/>
      <c r="J35" s="76"/>
      <c r="K35" s="76"/>
      <c r="L35" s="76"/>
      <c r="M35" s="76">
        <f t="shared" ref="M35:M41" si="9">SUM(E35:L35)</f>
        <v>0</v>
      </c>
      <c r="N35" s="70">
        <f t="shared" si="8"/>
        <v>0</v>
      </c>
      <c r="O35" s="58"/>
      <c r="P35" s="58"/>
      <c r="Q35" s="58"/>
      <c r="R35" s="58"/>
      <c r="S35" s="58"/>
      <c r="T35" s="58"/>
      <c r="U35" s="58"/>
    </row>
    <row r="36" spans="2:21" x14ac:dyDescent="0.25">
      <c r="B36" s="68" t="str">
        <f>IF(qtd_niveis&gt;2,"III","")</f>
        <v/>
      </c>
      <c r="C36" s="69">
        <f>IF(venc_temp_fora_doc="Igual",Carreiras!C36)</f>
        <v>0</v>
      </c>
      <c r="D36" s="69"/>
      <c r="E36" s="75"/>
      <c r="F36" s="75"/>
      <c r="G36" s="75"/>
      <c r="H36" s="75"/>
      <c r="I36" s="75"/>
      <c r="J36" s="75"/>
      <c r="K36" s="75"/>
      <c r="L36" s="75"/>
      <c r="M36" s="75">
        <f t="shared" si="9"/>
        <v>0</v>
      </c>
      <c r="N36" s="69">
        <f t="shared" si="8"/>
        <v>0</v>
      </c>
      <c r="O36" s="51"/>
      <c r="P36" s="51"/>
      <c r="Q36" s="51"/>
      <c r="R36" s="51"/>
      <c r="S36" s="51"/>
      <c r="T36" s="51"/>
      <c r="U36" s="51"/>
    </row>
    <row r="37" spans="2:21" x14ac:dyDescent="0.25">
      <c r="B37" s="113" t="str">
        <f>IF(qtd_niveis&gt;3,"IV","")</f>
        <v/>
      </c>
      <c r="C37" s="70">
        <f>IF(venc_temp_fora_doc="Igual",Carreiras!C37)</f>
        <v>0</v>
      </c>
      <c r="D37" s="70"/>
      <c r="E37" s="76"/>
      <c r="F37" s="76"/>
      <c r="G37" s="76"/>
      <c r="H37" s="76"/>
      <c r="I37" s="76"/>
      <c r="J37" s="76"/>
      <c r="K37" s="76"/>
      <c r="L37" s="76"/>
      <c r="M37" s="76">
        <f t="shared" si="9"/>
        <v>0</v>
      </c>
      <c r="N37" s="70">
        <f t="shared" si="8"/>
        <v>0</v>
      </c>
      <c r="O37" s="51"/>
      <c r="P37" s="51"/>
      <c r="Q37" s="51"/>
      <c r="R37" s="51"/>
      <c r="S37" s="51"/>
      <c r="T37" s="51"/>
      <c r="U37" s="51"/>
    </row>
    <row r="38" spans="2:21" x14ac:dyDescent="0.25">
      <c r="B38" s="113" t="str">
        <f>IF(qtd_niveis&gt;4,"V","")</f>
        <v/>
      </c>
      <c r="C38" s="69">
        <f>IF(venc_temp_fora_doc="Igual",Carreiras!C38)</f>
        <v>0</v>
      </c>
      <c r="D38" s="69"/>
      <c r="E38" s="75"/>
      <c r="F38" s="75"/>
      <c r="G38" s="75"/>
      <c r="H38" s="75"/>
      <c r="I38" s="75"/>
      <c r="J38" s="75"/>
      <c r="K38" s="75"/>
      <c r="L38" s="75"/>
      <c r="M38" s="75">
        <f t="shared" si="9"/>
        <v>0</v>
      </c>
      <c r="N38" s="69">
        <f t="shared" si="8"/>
        <v>0</v>
      </c>
      <c r="O38" s="51"/>
      <c r="P38" s="51"/>
      <c r="Q38" s="51"/>
      <c r="R38" s="51"/>
      <c r="S38" s="51"/>
      <c r="T38" s="51"/>
      <c r="U38" s="51"/>
    </row>
    <row r="39" spans="2:21" x14ac:dyDescent="0.25">
      <c r="B39" s="113" t="str">
        <f>IF(qtd_niveis&gt;5,"VI","")</f>
        <v/>
      </c>
      <c r="C39" s="70">
        <f>IF(venc_temp_fora_doc="Igual",Carreiras!C39)</f>
        <v>0</v>
      </c>
      <c r="D39" s="70"/>
      <c r="E39" s="76"/>
      <c r="F39" s="76"/>
      <c r="G39" s="76"/>
      <c r="H39" s="76"/>
      <c r="I39" s="76"/>
      <c r="J39" s="76"/>
      <c r="K39" s="76"/>
      <c r="L39" s="76"/>
      <c r="M39" s="76">
        <f t="shared" si="9"/>
        <v>0</v>
      </c>
      <c r="N39" s="70">
        <f t="shared" si="8"/>
        <v>0</v>
      </c>
      <c r="O39" s="58"/>
      <c r="P39" s="58"/>
      <c r="Q39" s="58"/>
      <c r="R39" s="58"/>
      <c r="S39" s="58"/>
      <c r="T39" s="58"/>
      <c r="U39" s="58"/>
    </row>
    <row r="40" spans="2:21" x14ac:dyDescent="0.25">
      <c r="B40" s="113" t="str">
        <f>IF(qtd_niveis&gt;6,"VII","")</f>
        <v/>
      </c>
      <c r="C40" s="69">
        <f>IF(venc_temp_fora_doc="Igual",Carreiras!C40)</f>
        <v>0</v>
      </c>
      <c r="D40" s="69"/>
      <c r="E40" s="75"/>
      <c r="F40" s="75"/>
      <c r="G40" s="75"/>
      <c r="H40" s="75"/>
      <c r="I40" s="75"/>
      <c r="J40" s="75"/>
      <c r="K40" s="75"/>
      <c r="L40" s="75"/>
      <c r="M40" s="75">
        <f t="shared" si="9"/>
        <v>0</v>
      </c>
      <c r="N40" s="69">
        <f t="shared" si="8"/>
        <v>0</v>
      </c>
      <c r="O40" s="51"/>
      <c r="P40" s="51"/>
      <c r="Q40" s="51"/>
      <c r="R40" s="51"/>
      <c r="S40" s="51"/>
      <c r="T40" s="51"/>
      <c r="U40" s="51"/>
    </row>
    <row r="41" spans="2:21" x14ac:dyDescent="0.25">
      <c r="B41" s="113" t="str">
        <f>IF(qtd_niveis&gt;7,"VIII","")</f>
        <v/>
      </c>
      <c r="C41" s="70">
        <f>IF(venc_temp_fora_doc="Igual",Carreiras!C41)</f>
        <v>0</v>
      </c>
      <c r="D41" s="70"/>
      <c r="E41" s="76"/>
      <c r="F41" s="76"/>
      <c r="G41" s="76"/>
      <c r="H41" s="76"/>
      <c r="I41" s="76"/>
      <c r="J41" s="76"/>
      <c r="K41" s="76"/>
      <c r="L41" s="76"/>
      <c r="M41" s="76">
        <f t="shared" si="9"/>
        <v>0</v>
      </c>
      <c r="N41" s="70">
        <f t="shared" si="8"/>
        <v>0</v>
      </c>
      <c r="O41" s="51"/>
      <c r="P41" s="51"/>
      <c r="Q41" s="51"/>
      <c r="R41" s="51"/>
      <c r="S41" s="51"/>
      <c r="T41" s="51"/>
      <c r="U41" s="51"/>
    </row>
    <row r="42" spans="2:21" x14ac:dyDescent="0.25">
      <c r="B42" s="170" t="s">
        <v>53</v>
      </c>
      <c r="C42" s="170"/>
      <c r="D42" s="73">
        <f>ch_5</f>
        <v>0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51"/>
      <c r="P42" s="51"/>
      <c r="Q42" s="51"/>
      <c r="R42" s="51"/>
      <c r="S42" s="51"/>
      <c r="T42" s="51"/>
      <c r="U42" s="51"/>
    </row>
    <row r="43" spans="2:21" x14ac:dyDescent="0.25">
      <c r="B43" s="68" t="str">
        <f>IF(qtd_niveis&gt;0,"I","")</f>
        <v/>
      </c>
      <c r="C43" s="69">
        <f>IF(venc_temp_fora_doc="Igual",Carreiras!C43)</f>
        <v>0</v>
      </c>
      <c r="D43" s="69"/>
      <c r="E43" s="75"/>
      <c r="F43" s="75"/>
      <c r="G43" s="75"/>
      <c r="H43" s="75"/>
      <c r="I43" s="75"/>
      <c r="J43" s="75"/>
      <c r="K43" s="75"/>
      <c r="L43" s="75"/>
      <c r="M43" s="75">
        <f>SUM(E43:L43)</f>
        <v>0</v>
      </c>
      <c r="N43" s="69">
        <f t="shared" ref="N43:N50" si="10">IF(venc_temp_fora_doc="Igual",((C43*mes_temp_fora_doc1*E43)+(C43*mes_temp_fora_doc2*F43)+(C43*mes_temp_fora_doc3*G43)+(C43*mes_temp_fora_doc4*H43)+(C43*mes_temp_fora_doc5*I43)+(C43*mes_temp_fora_doc6*J43)+(C43*mes_temp_fora_doc7*K43)+(C43*mes_temp_fora_doc8*L43))*(prev_temp/1+1)*(ferias/1+1),((D43*mes_temp_fora_doc1*E43)+(D43*mes_temp_fora_doc2*F43)+(D43*mes_temp_fora_doc3*G43)+(D43*mes_temp_fora_doc4*H43)+(D43*mes_temp_fora_doc5*I43)+(D43*mes_temp_fora_doc6*J43)+(D43*mes_temp_fora_doc7*K43)+(D43*mes_temp_fora_doc8*L43))*(prev_temp/1+1)*(ferias/1+1))</f>
        <v>0</v>
      </c>
      <c r="O43" s="58"/>
      <c r="P43" s="58"/>
      <c r="Q43" s="58"/>
      <c r="R43" s="58"/>
      <c r="S43" s="58"/>
      <c r="T43" s="58"/>
      <c r="U43" s="58"/>
    </row>
    <row r="44" spans="2:21" x14ac:dyDescent="0.25">
      <c r="B44" s="68" t="str">
        <f>IF(qtd_niveis&gt;1,"II","")</f>
        <v/>
      </c>
      <c r="C44" s="70">
        <f>IF(venc_temp_fora_doc="Igual",Carreiras!C44)</f>
        <v>0</v>
      </c>
      <c r="D44" s="70"/>
      <c r="E44" s="76"/>
      <c r="F44" s="76"/>
      <c r="G44" s="76"/>
      <c r="H44" s="76"/>
      <c r="I44" s="76"/>
      <c r="J44" s="76"/>
      <c r="K44" s="76"/>
      <c r="L44" s="76"/>
      <c r="M44" s="76">
        <f t="shared" ref="M44:M50" si="11">SUM(E44:L44)</f>
        <v>0</v>
      </c>
      <c r="N44" s="70">
        <f t="shared" si="10"/>
        <v>0</v>
      </c>
      <c r="O44" s="51"/>
      <c r="P44" s="51"/>
      <c r="Q44" s="51"/>
      <c r="R44" s="51"/>
      <c r="S44" s="51"/>
      <c r="T44" s="51"/>
      <c r="U44" s="51"/>
    </row>
    <row r="45" spans="2:21" x14ac:dyDescent="0.25">
      <c r="B45" s="68" t="str">
        <f>IF(qtd_niveis&gt;2,"III","")</f>
        <v/>
      </c>
      <c r="C45" s="69">
        <f>IF(venc_temp_fora_doc="Igual",Carreiras!C45)</f>
        <v>0</v>
      </c>
      <c r="D45" s="69"/>
      <c r="E45" s="75"/>
      <c r="F45" s="75"/>
      <c r="G45" s="75"/>
      <c r="H45" s="75"/>
      <c r="I45" s="75"/>
      <c r="J45" s="75"/>
      <c r="K45" s="75"/>
      <c r="L45" s="75"/>
      <c r="M45" s="75">
        <f t="shared" si="11"/>
        <v>0</v>
      </c>
      <c r="N45" s="69">
        <f t="shared" si="10"/>
        <v>0</v>
      </c>
      <c r="O45" s="51"/>
      <c r="P45" s="51"/>
      <c r="Q45" s="51"/>
      <c r="R45" s="51"/>
      <c r="S45" s="51"/>
      <c r="T45" s="51"/>
      <c r="U45" s="51"/>
    </row>
    <row r="46" spans="2:21" x14ac:dyDescent="0.25">
      <c r="B46" s="113" t="str">
        <f>IF(qtd_niveis&gt;3,"IV","")</f>
        <v/>
      </c>
      <c r="C46" s="70">
        <f>IF(venc_temp_fora_doc="Igual",Carreiras!C46)</f>
        <v>0</v>
      </c>
      <c r="D46" s="70"/>
      <c r="E46" s="76"/>
      <c r="F46" s="76"/>
      <c r="G46" s="76"/>
      <c r="H46" s="76"/>
      <c r="I46" s="76"/>
      <c r="J46" s="76"/>
      <c r="K46" s="76"/>
      <c r="L46" s="76"/>
      <c r="M46" s="76">
        <f t="shared" si="11"/>
        <v>0</v>
      </c>
      <c r="N46" s="70">
        <f t="shared" si="10"/>
        <v>0</v>
      </c>
      <c r="O46" s="51"/>
      <c r="P46" s="51"/>
      <c r="Q46" s="51"/>
      <c r="R46" s="51"/>
      <c r="S46" s="51"/>
      <c r="T46" s="51"/>
      <c r="U46" s="51"/>
    </row>
    <row r="47" spans="2:21" x14ac:dyDescent="0.25">
      <c r="B47" s="113" t="str">
        <f>IF(qtd_niveis&gt;4,"V","")</f>
        <v/>
      </c>
      <c r="C47" s="69">
        <f>IF(venc_temp_fora_doc="Igual",Carreiras!C47)</f>
        <v>0</v>
      </c>
      <c r="D47" s="69"/>
      <c r="E47" s="75"/>
      <c r="F47" s="75"/>
      <c r="G47" s="75"/>
      <c r="H47" s="75"/>
      <c r="I47" s="75"/>
      <c r="J47" s="75"/>
      <c r="K47" s="75"/>
      <c r="L47" s="75"/>
      <c r="M47" s="75">
        <f t="shared" si="11"/>
        <v>0</v>
      </c>
      <c r="N47" s="69">
        <f t="shared" si="10"/>
        <v>0</v>
      </c>
      <c r="O47" s="58"/>
      <c r="P47" s="58"/>
      <c r="Q47" s="58"/>
      <c r="R47" s="58"/>
      <c r="S47" s="58"/>
      <c r="T47" s="58"/>
      <c r="U47" s="58"/>
    </row>
    <row r="48" spans="2:21" x14ac:dyDescent="0.25">
      <c r="B48" s="113" t="str">
        <f>IF(qtd_niveis&gt;5,"VI","")</f>
        <v/>
      </c>
      <c r="C48" s="70">
        <f>IF(venc_temp_fora_doc="Igual",Carreiras!C48)</f>
        <v>0</v>
      </c>
      <c r="D48" s="70"/>
      <c r="E48" s="76"/>
      <c r="F48" s="76"/>
      <c r="G48" s="76"/>
      <c r="H48" s="76"/>
      <c r="I48" s="76"/>
      <c r="J48" s="76"/>
      <c r="K48" s="76"/>
      <c r="L48" s="76"/>
      <c r="M48" s="76">
        <f t="shared" si="11"/>
        <v>0</v>
      </c>
      <c r="N48" s="70">
        <f t="shared" si="10"/>
        <v>0</v>
      </c>
      <c r="O48" s="51"/>
      <c r="P48" s="51"/>
      <c r="Q48" s="51"/>
      <c r="R48" s="51"/>
      <c r="S48" s="51"/>
      <c r="T48" s="51"/>
      <c r="U48" s="51"/>
    </row>
    <row r="49" spans="2:21" x14ac:dyDescent="0.25">
      <c r="B49" s="113" t="str">
        <f>IF(qtd_niveis&gt;6,"VII","")</f>
        <v/>
      </c>
      <c r="C49" s="69">
        <f>IF(venc_temp_fora_doc="Igual",Carreiras!C49)</f>
        <v>0</v>
      </c>
      <c r="D49" s="69"/>
      <c r="E49" s="75"/>
      <c r="F49" s="75"/>
      <c r="G49" s="75"/>
      <c r="H49" s="75"/>
      <c r="I49" s="75"/>
      <c r="J49" s="75"/>
      <c r="K49" s="75"/>
      <c r="L49" s="75"/>
      <c r="M49" s="75">
        <f t="shared" si="11"/>
        <v>0</v>
      </c>
      <c r="N49" s="69">
        <f t="shared" si="10"/>
        <v>0</v>
      </c>
      <c r="O49" s="51"/>
      <c r="P49" s="51"/>
      <c r="Q49" s="51"/>
      <c r="R49" s="51"/>
      <c r="S49" s="51"/>
      <c r="T49" s="51"/>
      <c r="U49" s="51"/>
    </row>
    <row r="50" spans="2:21" x14ac:dyDescent="0.25">
      <c r="B50" s="113" t="str">
        <f>IF(qtd_niveis&gt;7,"VIII","")</f>
        <v/>
      </c>
      <c r="C50" s="70">
        <f>IF(venc_temp_fora_doc="Igual",Carreiras!C50)</f>
        <v>0</v>
      </c>
      <c r="D50" s="70"/>
      <c r="E50" s="76"/>
      <c r="F50" s="76"/>
      <c r="G50" s="76"/>
      <c r="H50" s="76"/>
      <c r="I50" s="76"/>
      <c r="J50" s="76"/>
      <c r="K50" s="76"/>
      <c r="L50" s="76"/>
      <c r="M50" s="76">
        <f t="shared" si="11"/>
        <v>0</v>
      </c>
      <c r="N50" s="70">
        <f t="shared" si="10"/>
        <v>0</v>
      </c>
      <c r="O50" s="51"/>
      <c r="P50" s="51"/>
      <c r="Q50" s="51"/>
      <c r="R50" s="51"/>
      <c r="S50" s="51"/>
      <c r="T50" s="51"/>
      <c r="U50" s="51"/>
    </row>
    <row r="51" spans="2:21" x14ac:dyDescent="0.25">
      <c r="B51" s="170" t="s">
        <v>54</v>
      </c>
      <c r="C51" s="170"/>
      <c r="D51" s="73">
        <f>ch_6</f>
        <v>0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2"/>
      <c r="P51" s="2"/>
      <c r="Q51" s="2"/>
      <c r="R51" s="2"/>
      <c r="S51" s="2"/>
      <c r="T51" s="2"/>
      <c r="U51" s="2"/>
    </row>
    <row r="52" spans="2:21" x14ac:dyDescent="0.25">
      <c r="B52" s="68" t="str">
        <f>IF(qtd_niveis&gt;0,"I","")</f>
        <v/>
      </c>
      <c r="C52" s="69">
        <f>IF(venc_temp_fora_doc="Igual",Carreiras!C52)</f>
        <v>0</v>
      </c>
      <c r="D52" s="69"/>
      <c r="E52" s="75"/>
      <c r="F52" s="75"/>
      <c r="G52" s="75"/>
      <c r="H52" s="75"/>
      <c r="I52" s="75"/>
      <c r="J52" s="75"/>
      <c r="K52" s="75"/>
      <c r="L52" s="75"/>
      <c r="M52" s="75">
        <f>SUM(E52:L52)</f>
        <v>0</v>
      </c>
      <c r="N52" s="69">
        <f t="shared" ref="N52:N59" si="12">IF(venc_temp_fora_doc="Igual",((C52*mes_temp_fora_doc1*E52)+(C52*mes_temp_fora_doc2*F52)+(C52*mes_temp_fora_doc3*G52)+(C52*mes_temp_fora_doc4*H52)+(C52*mes_temp_fora_doc5*I52)+(C52*mes_temp_fora_doc6*J52)+(C52*mes_temp_fora_doc7*K52)+(C52*mes_temp_fora_doc8*L52))*(prev_temp/1+1)*(ferias/1+1),((D52*mes_temp_fora_doc1*E52)+(D52*mes_temp_fora_doc2*F52)+(D52*mes_temp_fora_doc3*G52)+(D52*mes_temp_fora_doc4*H52)+(D52*mes_temp_fora_doc5*I52)+(D52*mes_temp_fora_doc6*J52)+(D52*mes_temp_fora_doc7*K52)+(D52*mes_temp_fora_doc8*L52))*(prev_temp/1+1)*(ferias/1+1))</f>
        <v>0</v>
      </c>
      <c r="O52" s="2"/>
      <c r="P52" s="2"/>
      <c r="Q52" s="2"/>
      <c r="R52" s="2"/>
      <c r="S52" s="2"/>
      <c r="T52" s="2"/>
      <c r="U52" s="2"/>
    </row>
    <row r="53" spans="2:21" x14ac:dyDescent="0.25">
      <c r="B53" s="68" t="str">
        <f>IF(qtd_niveis&gt;1,"II","")</f>
        <v/>
      </c>
      <c r="C53" s="70">
        <f>IF(venc_temp_fora_doc="Igual",Carreiras!C53)</f>
        <v>0</v>
      </c>
      <c r="D53" s="70"/>
      <c r="E53" s="76"/>
      <c r="F53" s="76"/>
      <c r="G53" s="76"/>
      <c r="H53" s="76"/>
      <c r="I53" s="76"/>
      <c r="J53" s="76"/>
      <c r="K53" s="76"/>
      <c r="L53" s="76"/>
      <c r="M53" s="76">
        <f t="shared" ref="M53:M59" si="13">SUM(E53:L53)</f>
        <v>0</v>
      </c>
      <c r="N53" s="70">
        <f t="shared" si="12"/>
        <v>0</v>
      </c>
      <c r="O53" s="2"/>
      <c r="P53" s="2"/>
      <c r="Q53" s="2"/>
      <c r="R53" s="2"/>
      <c r="S53" s="2"/>
      <c r="T53" s="2"/>
      <c r="U53" s="2"/>
    </row>
    <row r="54" spans="2:21" x14ac:dyDescent="0.25">
      <c r="B54" s="68" t="str">
        <f>IF(qtd_niveis&gt;2,"III","")</f>
        <v/>
      </c>
      <c r="C54" s="69">
        <f>IF(venc_temp_fora_doc="Igual",Carreiras!C54)</f>
        <v>0</v>
      </c>
      <c r="D54" s="69"/>
      <c r="E54" s="75"/>
      <c r="F54" s="75"/>
      <c r="G54" s="75"/>
      <c r="H54" s="75"/>
      <c r="I54" s="75"/>
      <c r="J54" s="75"/>
      <c r="K54" s="75"/>
      <c r="L54" s="75"/>
      <c r="M54" s="75">
        <f t="shared" si="13"/>
        <v>0</v>
      </c>
      <c r="N54" s="69">
        <f t="shared" si="12"/>
        <v>0</v>
      </c>
      <c r="O54" s="2"/>
      <c r="P54" s="2"/>
      <c r="Q54" s="2"/>
      <c r="R54" s="2"/>
      <c r="S54" s="2"/>
      <c r="T54" s="2"/>
      <c r="U54" s="2"/>
    </row>
    <row r="55" spans="2:21" x14ac:dyDescent="0.25">
      <c r="B55" s="113" t="str">
        <f>IF(qtd_niveis&gt;3,"IV","")</f>
        <v/>
      </c>
      <c r="C55" s="70">
        <f>IF(venc_temp_fora_doc="Igual",Carreiras!C55)</f>
        <v>0</v>
      </c>
      <c r="D55" s="70"/>
      <c r="E55" s="76"/>
      <c r="F55" s="76"/>
      <c r="G55" s="76"/>
      <c r="H55" s="76"/>
      <c r="I55" s="76"/>
      <c r="J55" s="76"/>
      <c r="K55" s="76"/>
      <c r="L55" s="76"/>
      <c r="M55" s="76">
        <f t="shared" si="13"/>
        <v>0</v>
      </c>
      <c r="N55" s="70">
        <f t="shared" si="12"/>
        <v>0</v>
      </c>
      <c r="O55" s="2"/>
      <c r="P55" s="2"/>
      <c r="Q55" s="2"/>
      <c r="R55" s="2"/>
      <c r="S55" s="2"/>
      <c r="T55" s="2"/>
      <c r="U55" s="2"/>
    </row>
    <row r="56" spans="2:21" x14ac:dyDescent="0.25">
      <c r="B56" s="113" t="str">
        <f>IF(qtd_niveis&gt;4,"V","")</f>
        <v/>
      </c>
      <c r="C56" s="69">
        <f>IF(venc_temp_fora_doc="Igual",Carreiras!C56)</f>
        <v>0</v>
      </c>
      <c r="D56" s="69"/>
      <c r="E56" s="75"/>
      <c r="F56" s="75"/>
      <c r="G56" s="75"/>
      <c r="H56" s="75"/>
      <c r="I56" s="75"/>
      <c r="J56" s="75"/>
      <c r="K56" s="75"/>
      <c r="L56" s="75"/>
      <c r="M56" s="75">
        <f t="shared" si="13"/>
        <v>0</v>
      </c>
      <c r="N56" s="69">
        <f t="shared" si="12"/>
        <v>0</v>
      </c>
      <c r="O56" s="2"/>
      <c r="P56" s="2"/>
      <c r="Q56" s="2"/>
      <c r="R56" s="2"/>
      <c r="S56" s="2"/>
      <c r="T56" s="2"/>
      <c r="U56" s="2"/>
    </row>
    <row r="57" spans="2:21" x14ac:dyDescent="0.25">
      <c r="B57" s="113" t="str">
        <f>IF(qtd_niveis&gt;5,"VI","")</f>
        <v/>
      </c>
      <c r="C57" s="70">
        <f>IF(venc_temp_fora_doc="Igual",Carreiras!C57)</f>
        <v>0</v>
      </c>
      <c r="D57" s="70"/>
      <c r="E57" s="76"/>
      <c r="F57" s="76"/>
      <c r="G57" s="76"/>
      <c r="H57" s="76"/>
      <c r="I57" s="76"/>
      <c r="J57" s="76"/>
      <c r="K57" s="76"/>
      <c r="L57" s="76"/>
      <c r="M57" s="76">
        <f t="shared" si="13"/>
        <v>0</v>
      </c>
      <c r="N57" s="70">
        <f t="shared" si="12"/>
        <v>0</v>
      </c>
      <c r="O57" s="2"/>
      <c r="P57" s="2"/>
      <c r="Q57" s="2"/>
      <c r="R57" s="2"/>
      <c r="S57" s="2"/>
      <c r="T57" s="2"/>
      <c r="U57" s="2"/>
    </row>
    <row r="58" spans="2:21" x14ac:dyDescent="0.25">
      <c r="B58" s="113" t="str">
        <f>IF(qtd_niveis&gt;6,"VII","")</f>
        <v/>
      </c>
      <c r="C58" s="69">
        <f>IF(venc_temp_fora_doc="Igual",Carreiras!C58)</f>
        <v>0</v>
      </c>
      <c r="D58" s="69"/>
      <c r="E58" s="75"/>
      <c r="F58" s="75"/>
      <c r="G58" s="75"/>
      <c r="H58" s="75"/>
      <c r="I58" s="75"/>
      <c r="J58" s="75"/>
      <c r="K58" s="75"/>
      <c r="L58" s="75"/>
      <c r="M58" s="75">
        <f t="shared" si="13"/>
        <v>0</v>
      </c>
      <c r="N58" s="69">
        <f t="shared" si="12"/>
        <v>0</v>
      </c>
      <c r="O58" s="2"/>
      <c r="P58" s="2"/>
      <c r="Q58" s="2"/>
      <c r="R58" s="2"/>
      <c r="S58" s="2"/>
      <c r="T58" s="2"/>
      <c r="U58" s="2"/>
    </row>
    <row r="59" spans="2:21" x14ac:dyDescent="0.25">
      <c r="B59" s="113" t="str">
        <f>IF(qtd_niveis&gt;7,"VIII","")</f>
        <v/>
      </c>
      <c r="C59" s="70">
        <f>IF(venc_temp_fora_doc="Igual",Carreiras!C59)</f>
        <v>0</v>
      </c>
      <c r="D59" s="70"/>
      <c r="E59" s="76"/>
      <c r="F59" s="76"/>
      <c r="G59" s="76"/>
      <c r="H59" s="76"/>
      <c r="I59" s="76"/>
      <c r="J59" s="76"/>
      <c r="K59" s="76"/>
      <c r="L59" s="76"/>
      <c r="M59" s="76">
        <f t="shared" si="13"/>
        <v>0</v>
      </c>
      <c r="N59" s="70">
        <f t="shared" si="12"/>
        <v>0</v>
      </c>
    </row>
    <row r="60" spans="2:21" x14ac:dyDescent="0.25">
      <c r="B60" s="170" t="s">
        <v>55</v>
      </c>
      <c r="C60" s="170"/>
      <c r="D60" s="73">
        <f>ch_7</f>
        <v>0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2:21" x14ac:dyDescent="0.25">
      <c r="B61" s="68" t="str">
        <f>IF(qtd_niveis&gt;0,"I","")</f>
        <v/>
      </c>
      <c r="C61" s="69">
        <f>IF(venc_temp_fora_doc="Igual",Carreiras!C61)</f>
        <v>0</v>
      </c>
      <c r="D61" s="69"/>
      <c r="E61" s="75"/>
      <c r="F61" s="75"/>
      <c r="G61" s="75"/>
      <c r="H61" s="75"/>
      <c r="I61" s="75"/>
      <c r="J61" s="75"/>
      <c r="K61" s="75"/>
      <c r="L61" s="75"/>
      <c r="M61" s="75">
        <f>SUM(E61:L61)</f>
        <v>0</v>
      </c>
      <c r="N61" s="69">
        <f t="shared" ref="N61:N68" si="14">IF(venc_temp_fora_doc="Igual",((C61*mes_temp_fora_doc1*E61)+(C61*mes_temp_fora_doc2*F61)+(C61*mes_temp_fora_doc3*G61)+(C61*mes_temp_fora_doc4*H61)+(C61*mes_temp_fora_doc5*I61)+(C61*mes_temp_fora_doc6*J61)+(C61*mes_temp_fora_doc7*K61)+(C61*mes_temp_fora_doc8*L61))*(prev_temp/1+1)*(ferias/1+1),((D61*mes_temp_fora_doc1*E61)+(D61*mes_temp_fora_doc2*F61)+(D61*mes_temp_fora_doc3*G61)+(D61*mes_temp_fora_doc4*H61)+(D61*mes_temp_fora_doc5*I61)+(D61*mes_temp_fora_doc6*J61)+(D61*mes_temp_fora_doc7*K61)+(D61*mes_temp_fora_doc8*L61))*(prev_temp/1+1)*(ferias/1+1))</f>
        <v>0</v>
      </c>
    </row>
    <row r="62" spans="2:21" x14ac:dyDescent="0.25">
      <c r="B62" s="68" t="str">
        <f>IF(qtd_niveis&gt;1,"II","")</f>
        <v/>
      </c>
      <c r="C62" s="70">
        <f>IF(venc_temp_fora_doc="Igual",Carreiras!C62)</f>
        <v>0</v>
      </c>
      <c r="D62" s="70"/>
      <c r="E62" s="76"/>
      <c r="F62" s="76"/>
      <c r="G62" s="76"/>
      <c r="H62" s="76"/>
      <c r="I62" s="76"/>
      <c r="J62" s="76"/>
      <c r="K62" s="76"/>
      <c r="L62" s="76"/>
      <c r="M62" s="76">
        <f t="shared" ref="M62:M68" si="15">SUM(E62:L62)</f>
        <v>0</v>
      </c>
      <c r="N62" s="70">
        <f t="shared" si="14"/>
        <v>0</v>
      </c>
    </row>
    <row r="63" spans="2:21" x14ac:dyDescent="0.25">
      <c r="B63" s="68" t="str">
        <f>IF(qtd_niveis&gt;2,"III","")</f>
        <v/>
      </c>
      <c r="C63" s="69">
        <f>IF(venc_temp_fora_doc="Igual",Carreiras!C63)</f>
        <v>0</v>
      </c>
      <c r="D63" s="69"/>
      <c r="E63" s="75"/>
      <c r="F63" s="75"/>
      <c r="G63" s="75"/>
      <c r="H63" s="75"/>
      <c r="I63" s="75"/>
      <c r="J63" s="75"/>
      <c r="K63" s="75"/>
      <c r="L63" s="75"/>
      <c r="M63" s="75">
        <f t="shared" si="15"/>
        <v>0</v>
      </c>
      <c r="N63" s="69">
        <f t="shared" si="14"/>
        <v>0</v>
      </c>
    </row>
    <row r="64" spans="2:21" x14ac:dyDescent="0.25">
      <c r="B64" s="113" t="str">
        <f>IF(qtd_niveis&gt;3,"IV","")</f>
        <v/>
      </c>
      <c r="C64" s="70">
        <f>IF(venc_temp_fora_doc="Igual",Carreiras!C64)</f>
        <v>0</v>
      </c>
      <c r="D64" s="70"/>
      <c r="E64" s="76"/>
      <c r="F64" s="76"/>
      <c r="G64" s="76"/>
      <c r="H64" s="76"/>
      <c r="I64" s="76"/>
      <c r="J64" s="76"/>
      <c r="K64" s="76"/>
      <c r="L64" s="76"/>
      <c r="M64" s="76">
        <f t="shared" si="15"/>
        <v>0</v>
      </c>
      <c r="N64" s="70">
        <f t="shared" si="14"/>
        <v>0</v>
      </c>
    </row>
    <row r="65" spans="2:14" x14ac:dyDescent="0.25">
      <c r="B65" s="113" t="str">
        <f>IF(qtd_niveis&gt;4,"V","")</f>
        <v/>
      </c>
      <c r="C65" s="69">
        <f>IF(venc_temp_fora_doc="Igual",Carreiras!C65)</f>
        <v>0</v>
      </c>
      <c r="D65" s="69"/>
      <c r="E65" s="75"/>
      <c r="F65" s="75"/>
      <c r="G65" s="75"/>
      <c r="H65" s="75"/>
      <c r="I65" s="75"/>
      <c r="J65" s="75"/>
      <c r="K65" s="75"/>
      <c r="L65" s="75"/>
      <c r="M65" s="75">
        <f t="shared" si="15"/>
        <v>0</v>
      </c>
      <c r="N65" s="69">
        <f t="shared" si="14"/>
        <v>0</v>
      </c>
    </row>
    <row r="66" spans="2:14" x14ac:dyDescent="0.25">
      <c r="B66" s="113" t="str">
        <f>IF(qtd_niveis&gt;5,"VI","")</f>
        <v/>
      </c>
      <c r="C66" s="70">
        <f>IF(venc_temp_fora_doc="Igual",Carreiras!C66)</f>
        <v>0</v>
      </c>
      <c r="D66" s="70"/>
      <c r="E66" s="76"/>
      <c r="F66" s="76"/>
      <c r="G66" s="76"/>
      <c r="H66" s="76"/>
      <c r="I66" s="76"/>
      <c r="J66" s="76"/>
      <c r="K66" s="76"/>
      <c r="L66" s="76"/>
      <c r="M66" s="76">
        <f t="shared" si="15"/>
        <v>0</v>
      </c>
      <c r="N66" s="70">
        <f t="shared" si="14"/>
        <v>0</v>
      </c>
    </row>
    <row r="67" spans="2:14" x14ac:dyDescent="0.25">
      <c r="B67" s="113" t="str">
        <f>IF(qtd_niveis&gt;6,"VII","")</f>
        <v/>
      </c>
      <c r="C67" s="69">
        <f>IF(venc_temp_fora_doc="Igual",Carreiras!C67)</f>
        <v>0</v>
      </c>
      <c r="D67" s="69"/>
      <c r="E67" s="75"/>
      <c r="F67" s="75"/>
      <c r="G67" s="75"/>
      <c r="H67" s="75"/>
      <c r="I67" s="75"/>
      <c r="J67" s="75"/>
      <c r="K67" s="75"/>
      <c r="L67" s="75"/>
      <c r="M67" s="75">
        <f t="shared" si="15"/>
        <v>0</v>
      </c>
      <c r="N67" s="69">
        <f t="shared" si="14"/>
        <v>0</v>
      </c>
    </row>
    <row r="68" spans="2:14" x14ac:dyDescent="0.25">
      <c r="B68" s="113" t="str">
        <f>IF(qtd_niveis&gt;7,"VIII","")</f>
        <v/>
      </c>
      <c r="C68" s="70">
        <f>IF(venc_temp_fora_doc="Igual",Carreiras!C68)</f>
        <v>0</v>
      </c>
      <c r="D68" s="70"/>
      <c r="E68" s="76"/>
      <c r="F68" s="76"/>
      <c r="G68" s="76"/>
      <c r="H68" s="76"/>
      <c r="I68" s="76"/>
      <c r="J68" s="76"/>
      <c r="K68" s="76"/>
      <c r="L68" s="76"/>
      <c r="M68" s="76">
        <f t="shared" si="15"/>
        <v>0</v>
      </c>
      <c r="N68" s="70">
        <f t="shared" si="14"/>
        <v>0</v>
      </c>
    </row>
    <row r="69" spans="2:14" x14ac:dyDescent="0.25">
      <c r="B69" s="170" t="s">
        <v>56</v>
      </c>
      <c r="C69" s="170"/>
      <c r="D69" s="73">
        <f>ch_8</f>
        <v>0</v>
      </c>
      <c r="E69" s="124"/>
      <c r="F69" s="124"/>
      <c r="G69" s="124"/>
      <c r="H69" s="124"/>
      <c r="I69" s="124"/>
      <c r="J69" s="124"/>
      <c r="K69" s="124"/>
      <c r="L69" s="124"/>
      <c r="M69" s="124"/>
      <c r="N69" s="124"/>
    </row>
    <row r="70" spans="2:14" x14ac:dyDescent="0.25">
      <c r="B70" s="68" t="str">
        <f>IF(qtd_niveis&gt;0,"I","")</f>
        <v/>
      </c>
      <c r="C70" s="69">
        <f>IF(venc_temp_fora_doc="Igual",Carreiras!C70)</f>
        <v>0</v>
      </c>
      <c r="D70" s="69"/>
      <c r="E70" s="75"/>
      <c r="F70" s="75"/>
      <c r="G70" s="75"/>
      <c r="H70" s="75"/>
      <c r="I70" s="75"/>
      <c r="J70" s="75"/>
      <c r="K70" s="75"/>
      <c r="L70" s="75"/>
      <c r="M70" s="75">
        <f>SUM(E70:L70)</f>
        <v>0</v>
      </c>
      <c r="N70" s="69">
        <f t="shared" ref="N70:N77" si="16">IF(venc_temp_fora_doc="Igual",((C70*mes_temp_fora_doc1*E70)+(C70*mes_temp_fora_doc2*F70)+(C70*mes_temp_fora_doc3*G70)+(C70*mes_temp_fora_doc4*H70)+(C70*mes_temp_fora_doc5*I70)+(C70*mes_temp_fora_doc6*J70)+(C70*mes_temp_fora_doc7*K70)+(C70*mes_temp_fora_doc8*L70))*(prev_temp/1+1)*(ferias/1+1),((D70*mes_temp_fora_doc1*E70)+(D70*mes_temp_fora_doc2*F70)+(D70*mes_temp_fora_doc3*G70)+(D70*mes_temp_fora_doc4*H70)+(D70*mes_temp_fora_doc5*I70)+(D70*mes_temp_fora_doc6*J70)+(D70*mes_temp_fora_doc7*K70)+(D70*mes_temp_fora_doc8*L70))*(prev_temp/1+1)*(ferias/1+1))</f>
        <v>0</v>
      </c>
    </row>
    <row r="71" spans="2:14" x14ac:dyDescent="0.25">
      <c r="B71" s="68" t="str">
        <f>IF(qtd_niveis&gt;1,"II","")</f>
        <v/>
      </c>
      <c r="C71" s="70">
        <f>IF(venc_temp_fora_doc="Igual",Carreiras!C71)</f>
        <v>0</v>
      </c>
      <c r="D71" s="70"/>
      <c r="E71" s="76"/>
      <c r="F71" s="76"/>
      <c r="G71" s="76"/>
      <c r="H71" s="76"/>
      <c r="I71" s="76"/>
      <c r="J71" s="76"/>
      <c r="K71" s="76"/>
      <c r="L71" s="76"/>
      <c r="M71" s="76">
        <f t="shared" ref="M71:M77" si="17">SUM(E71:L71)</f>
        <v>0</v>
      </c>
      <c r="N71" s="70">
        <f t="shared" si="16"/>
        <v>0</v>
      </c>
    </row>
    <row r="72" spans="2:14" x14ac:dyDescent="0.25">
      <c r="B72" s="68" t="str">
        <f>IF(qtd_niveis&gt;2,"III","")</f>
        <v/>
      </c>
      <c r="C72" s="69">
        <f>IF(venc_temp_fora_doc="Igual",Carreiras!C72)</f>
        <v>0</v>
      </c>
      <c r="D72" s="69"/>
      <c r="E72" s="75"/>
      <c r="F72" s="75"/>
      <c r="G72" s="75"/>
      <c r="H72" s="75"/>
      <c r="I72" s="75"/>
      <c r="J72" s="75"/>
      <c r="K72" s="75"/>
      <c r="L72" s="75"/>
      <c r="M72" s="75">
        <f t="shared" si="17"/>
        <v>0</v>
      </c>
      <c r="N72" s="69">
        <f t="shared" si="16"/>
        <v>0</v>
      </c>
    </row>
    <row r="73" spans="2:14" x14ac:dyDescent="0.25">
      <c r="B73" s="113" t="str">
        <f>IF(qtd_niveis&gt;3,"IV","")</f>
        <v/>
      </c>
      <c r="C73" s="70">
        <f>IF(venc_temp_fora_doc="Igual",Carreiras!C73)</f>
        <v>0</v>
      </c>
      <c r="D73" s="70"/>
      <c r="E73" s="76"/>
      <c r="F73" s="76"/>
      <c r="G73" s="76"/>
      <c r="H73" s="76"/>
      <c r="I73" s="76"/>
      <c r="J73" s="76"/>
      <c r="K73" s="76"/>
      <c r="L73" s="76"/>
      <c r="M73" s="76">
        <f t="shared" si="17"/>
        <v>0</v>
      </c>
      <c r="N73" s="70">
        <f t="shared" si="16"/>
        <v>0</v>
      </c>
    </row>
    <row r="74" spans="2:14" x14ac:dyDescent="0.25">
      <c r="B74" s="113" t="str">
        <f>IF(qtd_niveis&gt;4,"V","")</f>
        <v/>
      </c>
      <c r="C74" s="69">
        <f>IF(venc_temp_fora_doc="Igual",Carreiras!C74)</f>
        <v>0</v>
      </c>
      <c r="D74" s="69"/>
      <c r="E74" s="75"/>
      <c r="F74" s="75"/>
      <c r="G74" s="75"/>
      <c r="H74" s="75"/>
      <c r="I74" s="75"/>
      <c r="J74" s="75"/>
      <c r="K74" s="75"/>
      <c r="L74" s="75"/>
      <c r="M74" s="75">
        <f t="shared" si="17"/>
        <v>0</v>
      </c>
      <c r="N74" s="69">
        <f t="shared" si="16"/>
        <v>0</v>
      </c>
    </row>
    <row r="75" spans="2:14" x14ac:dyDescent="0.25">
      <c r="B75" s="113" t="str">
        <f>IF(qtd_niveis&gt;5,"VI","")</f>
        <v/>
      </c>
      <c r="C75" s="70">
        <f>IF(venc_temp_fora_doc="Igual",Carreiras!C75)</f>
        <v>0</v>
      </c>
      <c r="D75" s="70"/>
      <c r="E75" s="76"/>
      <c r="F75" s="76"/>
      <c r="G75" s="76"/>
      <c r="H75" s="76"/>
      <c r="I75" s="76"/>
      <c r="J75" s="76"/>
      <c r="K75" s="76"/>
      <c r="L75" s="76"/>
      <c r="M75" s="76">
        <f t="shared" si="17"/>
        <v>0</v>
      </c>
      <c r="N75" s="70">
        <f t="shared" si="16"/>
        <v>0</v>
      </c>
    </row>
    <row r="76" spans="2:14" x14ac:dyDescent="0.25">
      <c r="B76" s="113" t="str">
        <f>IF(qtd_niveis&gt;6,"VII","")</f>
        <v/>
      </c>
      <c r="C76" s="69">
        <f>IF(venc_temp_fora_doc="Igual",Carreiras!C76)</f>
        <v>0</v>
      </c>
      <c r="D76" s="69"/>
      <c r="E76" s="75"/>
      <c r="F76" s="75"/>
      <c r="G76" s="75"/>
      <c r="H76" s="75"/>
      <c r="I76" s="75"/>
      <c r="J76" s="75"/>
      <c r="K76" s="75"/>
      <c r="L76" s="75"/>
      <c r="M76" s="75">
        <f t="shared" si="17"/>
        <v>0</v>
      </c>
      <c r="N76" s="69">
        <f t="shared" si="16"/>
        <v>0</v>
      </c>
    </row>
    <row r="77" spans="2:14" x14ac:dyDescent="0.25">
      <c r="B77" s="113" t="str">
        <f>IF(qtd_niveis&gt;7,"VIII","")</f>
        <v/>
      </c>
      <c r="C77" s="70">
        <f>IF(venc_temp_fora_doc="Igual",Carreiras!C77)</f>
        <v>0</v>
      </c>
      <c r="D77" s="70"/>
      <c r="E77" s="76"/>
      <c r="F77" s="76"/>
      <c r="G77" s="76"/>
      <c r="H77" s="76"/>
      <c r="I77" s="76"/>
      <c r="J77" s="76"/>
      <c r="K77" s="76"/>
      <c r="L77" s="76"/>
      <c r="M77" s="76">
        <f t="shared" si="17"/>
        <v>0</v>
      </c>
      <c r="N77" s="70">
        <f t="shared" si="16"/>
        <v>0</v>
      </c>
    </row>
    <row r="78" spans="2:14" x14ac:dyDescent="0.25">
      <c r="B78" s="170" t="s">
        <v>58</v>
      </c>
      <c r="C78" s="170"/>
      <c r="D78" s="73">
        <f>ch_9</f>
        <v>0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2:14" x14ac:dyDescent="0.25">
      <c r="B79" s="68" t="str">
        <f>IF(qtd_niveis&gt;0,"I","")</f>
        <v/>
      </c>
      <c r="C79" s="69">
        <f>IF(venc_temp_fora_doc="Igual",Carreiras!C79)</f>
        <v>0</v>
      </c>
      <c r="D79" s="69"/>
      <c r="E79" s="75"/>
      <c r="F79" s="75"/>
      <c r="G79" s="75"/>
      <c r="H79" s="75"/>
      <c r="I79" s="75"/>
      <c r="J79" s="75"/>
      <c r="K79" s="75"/>
      <c r="L79" s="75"/>
      <c r="M79" s="75">
        <f>SUM(E79:L79)</f>
        <v>0</v>
      </c>
      <c r="N79" s="69">
        <f t="shared" ref="N79:N86" si="18">IF(venc_temp_fora_doc="Igual",((C79*mes_temp_fora_doc1*E79)+(C79*mes_temp_fora_doc2*F79)+(C79*mes_temp_fora_doc3*G79)+(C79*mes_temp_fora_doc4*H79)+(C79*mes_temp_fora_doc5*I79)+(C79*mes_temp_fora_doc6*J79)+(C79*mes_temp_fora_doc7*K79)+(C79*mes_temp_fora_doc8*L79))*(prev_temp/1+1)*(ferias/1+1),((D79*mes_temp_fora_doc1*E79)+(D79*mes_temp_fora_doc2*F79)+(D79*mes_temp_fora_doc3*G79)+(D79*mes_temp_fora_doc4*H79)+(D79*mes_temp_fora_doc5*I79)+(D79*mes_temp_fora_doc6*J79)+(D79*mes_temp_fora_doc7*K79)+(D79*mes_temp_fora_doc8*L79))*(prev_temp/1+1)*(ferias/1+1))</f>
        <v>0</v>
      </c>
    </row>
    <row r="80" spans="2:14" x14ac:dyDescent="0.25">
      <c r="B80" s="68" t="str">
        <f>IF(qtd_niveis&gt;1,"II","")</f>
        <v/>
      </c>
      <c r="C80" s="70">
        <f>IF(venc_temp_fora_doc="Igual",Carreiras!C80)</f>
        <v>0</v>
      </c>
      <c r="D80" s="70"/>
      <c r="E80" s="76"/>
      <c r="F80" s="76"/>
      <c r="G80" s="76"/>
      <c r="H80" s="76"/>
      <c r="I80" s="76"/>
      <c r="J80" s="76"/>
      <c r="K80" s="76"/>
      <c r="L80" s="76"/>
      <c r="M80" s="76">
        <f t="shared" ref="M80:M86" si="19">SUM(E80:L80)</f>
        <v>0</v>
      </c>
      <c r="N80" s="70">
        <f t="shared" si="18"/>
        <v>0</v>
      </c>
    </row>
    <row r="81" spans="2:14" x14ac:dyDescent="0.25">
      <c r="B81" s="68" t="str">
        <f>IF(qtd_niveis&gt;2,"III","")</f>
        <v/>
      </c>
      <c r="C81" s="69">
        <f>IF(venc_temp_fora_doc="Igual",Carreiras!C81)</f>
        <v>0</v>
      </c>
      <c r="D81" s="69"/>
      <c r="E81" s="75"/>
      <c r="F81" s="75"/>
      <c r="G81" s="75"/>
      <c r="H81" s="75"/>
      <c r="I81" s="75"/>
      <c r="J81" s="75"/>
      <c r="K81" s="75"/>
      <c r="L81" s="75"/>
      <c r="M81" s="75">
        <f t="shared" si="19"/>
        <v>0</v>
      </c>
      <c r="N81" s="69">
        <f t="shared" si="18"/>
        <v>0</v>
      </c>
    </row>
    <row r="82" spans="2:14" x14ac:dyDescent="0.25">
      <c r="B82" s="113" t="str">
        <f>IF(qtd_niveis&gt;3,"IV","")</f>
        <v/>
      </c>
      <c r="C82" s="70">
        <f>IF(venc_temp_fora_doc="Igual",Carreiras!C82)</f>
        <v>0</v>
      </c>
      <c r="D82" s="70"/>
      <c r="E82" s="76"/>
      <c r="F82" s="76"/>
      <c r="G82" s="76"/>
      <c r="H82" s="76"/>
      <c r="I82" s="76"/>
      <c r="J82" s="76"/>
      <c r="K82" s="76"/>
      <c r="L82" s="76"/>
      <c r="M82" s="76">
        <f t="shared" si="19"/>
        <v>0</v>
      </c>
      <c r="N82" s="70">
        <f t="shared" si="18"/>
        <v>0</v>
      </c>
    </row>
    <row r="83" spans="2:14" x14ac:dyDescent="0.25">
      <c r="B83" s="113" t="str">
        <f>IF(qtd_niveis&gt;4,"V","")</f>
        <v/>
      </c>
      <c r="C83" s="69">
        <f>IF(venc_temp_fora_doc="Igual",Carreiras!C83)</f>
        <v>0</v>
      </c>
      <c r="D83" s="69"/>
      <c r="E83" s="75"/>
      <c r="F83" s="75"/>
      <c r="G83" s="75"/>
      <c r="H83" s="75"/>
      <c r="I83" s="75"/>
      <c r="J83" s="75"/>
      <c r="K83" s="75"/>
      <c r="L83" s="75"/>
      <c r="M83" s="75">
        <f t="shared" si="19"/>
        <v>0</v>
      </c>
      <c r="N83" s="69">
        <f t="shared" si="18"/>
        <v>0</v>
      </c>
    </row>
    <row r="84" spans="2:14" x14ac:dyDescent="0.25">
      <c r="B84" s="113" t="str">
        <f>IF(qtd_niveis&gt;5,"VI","")</f>
        <v/>
      </c>
      <c r="C84" s="70">
        <f>IF(venc_temp_fora_doc="Igual",Carreiras!C84)</f>
        <v>0</v>
      </c>
      <c r="D84" s="70"/>
      <c r="E84" s="76"/>
      <c r="F84" s="76"/>
      <c r="G84" s="76"/>
      <c r="H84" s="76"/>
      <c r="I84" s="76"/>
      <c r="J84" s="76"/>
      <c r="K84" s="76"/>
      <c r="L84" s="76"/>
      <c r="M84" s="76">
        <f t="shared" si="19"/>
        <v>0</v>
      </c>
      <c r="N84" s="70">
        <f t="shared" si="18"/>
        <v>0</v>
      </c>
    </row>
    <row r="85" spans="2:14" x14ac:dyDescent="0.25">
      <c r="B85" s="113" t="str">
        <f>IF(qtd_niveis&gt;6,"VII","")</f>
        <v/>
      </c>
      <c r="C85" s="69">
        <f>IF(venc_temp_fora_doc="Igual",Carreiras!C85)</f>
        <v>0</v>
      </c>
      <c r="D85" s="69"/>
      <c r="E85" s="75"/>
      <c r="F85" s="75"/>
      <c r="G85" s="75"/>
      <c r="H85" s="75"/>
      <c r="I85" s="75"/>
      <c r="J85" s="75"/>
      <c r="K85" s="75"/>
      <c r="L85" s="75"/>
      <c r="M85" s="75">
        <f t="shared" si="19"/>
        <v>0</v>
      </c>
      <c r="N85" s="69">
        <f t="shared" si="18"/>
        <v>0</v>
      </c>
    </row>
    <row r="86" spans="2:14" x14ac:dyDescent="0.25">
      <c r="B86" s="113" t="str">
        <f>IF(qtd_niveis&gt;7,"VIII","")</f>
        <v/>
      </c>
      <c r="C86" s="70">
        <f>IF(venc_temp_fora_doc="Igual",Carreiras!C86)</f>
        <v>0</v>
      </c>
      <c r="D86" s="70"/>
      <c r="E86" s="76"/>
      <c r="F86" s="76"/>
      <c r="G86" s="76"/>
      <c r="H86" s="76"/>
      <c r="I86" s="76"/>
      <c r="J86" s="76"/>
      <c r="K86" s="76"/>
      <c r="L86" s="76"/>
      <c r="M86" s="76">
        <f t="shared" si="19"/>
        <v>0</v>
      </c>
      <c r="N86" s="70">
        <f t="shared" si="18"/>
        <v>0</v>
      </c>
    </row>
    <row r="87" spans="2:14" x14ac:dyDescent="0.25">
      <c r="B87" s="170" t="s">
        <v>57</v>
      </c>
      <c r="C87" s="170"/>
      <c r="D87" s="73">
        <f>ch_10</f>
        <v>0</v>
      </c>
      <c r="E87" s="124"/>
      <c r="F87" s="124"/>
      <c r="G87" s="124"/>
      <c r="H87" s="124"/>
      <c r="I87" s="124"/>
      <c r="J87" s="124"/>
      <c r="K87" s="124"/>
      <c r="L87" s="124"/>
      <c r="M87" s="124"/>
      <c r="N87" s="124"/>
    </row>
    <row r="88" spans="2:14" x14ac:dyDescent="0.25">
      <c r="B88" s="68" t="str">
        <f>IF(qtd_niveis&gt;0,"I","")</f>
        <v/>
      </c>
      <c r="C88" s="69">
        <f>IF(venc_temp_fora_doc="Igual",Carreiras!C88)</f>
        <v>0</v>
      </c>
      <c r="D88" s="69"/>
      <c r="E88" s="75"/>
      <c r="F88" s="75"/>
      <c r="G88" s="75"/>
      <c r="H88" s="75"/>
      <c r="I88" s="75"/>
      <c r="J88" s="75"/>
      <c r="K88" s="75"/>
      <c r="L88" s="75"/>
      <c r="M88" s="75">
        <f>SUM(E88:L88)</f>
        <v>0</v>
      </c>
      <c r="N88" s="69">
        <f t="shared" ref="N88:N95" si="20">IF(venc_temp_fora_doc="Igual",((C88*mes_temp_fora_doc1*E88)+(C88*mes_temp_fora_doc2*F88)+(C88*mes_temp_fora_doc3*G88)+(C88*mes_temp_fora_doc4*H88)+(C88*mes_temp_fora_doc5*I88)+(C88*mes_temp_fora_doc6*J88)+(C88*mes_temp_fora_doc7*K88)+(C88*mes_temp_fora_doc8*L88))*(prev_temp/1+1)*(ferias/1+1),((D88*mes_temp_fora_doc1*E88)+(D88*mes_temp_fora_doc2*F88)+(D88*mes_temp_fora_doc3*G88)+(D88*mes_temp_fora_doc4*H88)+(D88*mes_temp_fora_doc5*I88)+(D88*mes_temp_fora_doc6*J88)+(D88*mes_temp_fora_doc7*K88)+(D88*mes_temp_fora_doc8*L88))*(prev_temp/1+1)*(ferias/1+1))</f>
        <v>0</v>
      </c>
    </row>
    <row r="89" spans="2:14" x14ac:dyDescent="0.25">
      <c r="B89" s="68" t="str">
        <f>IF(qtd_niveis&gt;1,"II","")</f>
        <v/>
      </c>
      <c r="C89" s="70">
        <f>IF(venc_temp_fora_doc="Igual",Carreiras!C89)</f>
        <v>0</v>
      </c>
      <c r="D89" s="70"/>
      <c r="E89" s="76"/>
      <c r="F89" s="76"/>
      <c r="G89" s="76"/>
      <c r="H89" s="76"/>
      <c r="I89" s="76"/>
      <c r="J89" s="76"/>
      <c r="K89" s="76"/>
      <c r="L89" s="76"/>
      <c r="M89" s="76">
        <f t="shared" ref="M89:M95" si="21">SUM(E89:L89)</f>
        <v>0</v>
      </c>
      <c r="N89" s="70">
        <f t="shared" si="20"/>
        <v>0</v>
      </c>
    </row>
    <row r="90" spans="2:14" x14ac:dyDescent="0.25">
      <c r="B90" s="68" t="str">
        <f>IF(qtd_niveis&gt;2,"III","")</f>
        <v/>
      </c>
      <c r="C90" s="69">
        <f>IF(venc_temp_fora_doc="Igual",Carreiras!C90)</f>
        <v>0</v>
      </c>
      <c r="D90" s="69"/>
      <c r="E90" s="75"/>
      <c r="F90" s="75"/>
      <c r="G90" s="75"/>
      <c r="H90" s="75"/>
      <c r="I90" s="75"/>
      <c r="J90" s="75"/>
      <c r="K90" s="75"/>
      <c r="L90" s="75"/>
      <c r="M90" s="75">
        <f t="shared" si="21"/>
        <v>0</v>
      </c>
      <c r="N90" s="69">
        <f t="shared" si="20"/>
        <v>0</v>
      </c>
    </row>
    <row r="91" spans="2:14" x14ac:dyDescent="0.25">
      <c r="B91" s="113" t="str">
        <f>IF(qtd_niveis&gt;3,"IV","")</f>
        <v/>
      </c>
      <c r="C91" s="70">
        <f>IF(venc_temp_fora_doc="Igual",Carreiras!C91)</f>
        <v>0</v>
      </c>
      <c r="D91" s="70"/>
      <c r="E91" s="76"/>
      <c r="F91" s="76"/>
      <c r="G91" s="76"/>
      <c r="H91" s="76"/>
      <c r="I91" s="76"/>
      <c r="J91" s="76"/>
      <c r="K91" s="76"/>
      <c r="L91" s="76"/>
      <c r="M91" s="76">
        <f t="shared" si="21"/>
        <v>0</v>
      </c>
      <c r="N91" s="70">
        <f t="shared" si="20"/>
        <v>0</v>
      </c>
    </row>
    <row r="92" spans="2:14" x14ac:dyDescent="0.25">
      <c r="B92" s="113" t="str">
        <f>IF(qtd_niveis&gt;4,"V","")</f>
        <v/>
      </c>
      <c r="C92" s="69">
        <f>IF(venc_temp_fora_doc="Igual",Carreiras!C92)</f>
        <v>0</v>
      </c>
      <c r="D92" s="69"/>
      <c r="E92" s="75"/>
      <c r="F92" s="75"/>
      <c r="G92" s="75"/>
      <c r="H92" s="75"/>
      <c r="I92" s="75"/>
      <c r="J92" s="75"/>
      <c r="K92" s="75"/>
      <c r="L92" s="75"/>
      <c r="M92" s="75">
        <f t="shared" si="21"/>
        <v>0</v>
      </c>
      <c r="N92" s="69">
        <f t="shared" si="20"/>
        <v>0</v>
      </c>
    </row>
    <row r="93" spans="2:14" x14ac:dyDescent="0.25">
      <c r="B93" s="113" t="str">
        <f>IF(qtd_niveis&gt;5,"VI","")</f>
        <v/>
      </c>
      <c r="C93" s="70">
        <f>IF(venc_temp_fora_doc="Igual",Carreiras!C93)</f>
        <v>0</v>
      </c>
      <c r="D93" s="70"/>
      <c r="E93" s="76"/>
      <c r="F93" s="76"/>
      <c r="G93" s="76"/>
      <c r="H93" s="76"/>
      <c r="I93" s="76"/>
      <c r="J93" s="76"/>
      <c r="K93" s="76"/>
      <c r="L93" s="76"/>
      <c r="M93" s="76">
        <f t="shared" si="21"/>
        <v>0</v>
      </c>
      <c r="N93" s="70">
        <f t="shared" si="20"/>
        <v>0</v>
      </c>
    </row>
    <row r="94" spans="2:14" x14ac:dyDescent="0.25">
      <c r="B94" s="113" t="str">
        <f>IF(qtd_niveis&gt;6,"VII","")</f>
        <v/>
      </c>
      <c r="C94" s="69">
        <f>IF(venc_temp_fora_doc="Igual",Carreiras!C94)</f>
        <v>0</v>
      </c>
      <c r="D94" s="69"/>
      <c r="E94" s="75"/>
      <c r="F94" s="75"/>
      <c r="G94" s="75"/>
      <c r="H94" s="75"/>
      <c r="I94" s="75"/>
      <c r="J94" s="75"/>
      <c r="K94" s="75"/>
      <c r="L94" s="75"/>
      <c r="M94" s="75">
        <f t="shared" si="21"/>
        <v>0</v>
      </c>
      <c r="N94" s="69">
        <f t="shared" si="20"/>
        <v>0</v>
      </c>
    </row>
    <row r="95" spans="2:14" x14ac:dyDescent="0.25">
      <c r="B95" s="113" t="str">
        <f>IF(qtd_niveis&gt;7,"VIII","")</f>
        <v/>
      </c>
      <c r="C95" s="70">
        <f>IF(venc_temp_fora_doc="Igual",Carreiras!C95)</f>
        <v>0</v>
      </c>
      <c r="D95" s="70"/>
      <c r="E95" s="76"/>
      <c r="F95" s="76"/>
      <c r="G95" s="76"/>
      <c r="H95" s="76"/>
      <c r="I95" s="76"/>
      <c r="J95" s="76"/>
      <c r="K95" s="76"/>
      <c r="L95" s="76"/>
      <c r="M95" s="76">
        <f t="shared" si="21"/>
        <v>0</v>
      </c>
      <c r="N95" s="70">
        <f t="shared" si="20"/>
        <v>0</v>
      </c>
    </row>
    <row r="96" spans="2:14" x14ac:dyDescent="0.25">
      <c r="B96" s="161" t="s">
        <v>69</v>
      </c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77">
        <f>SUM(M7:M95)</f>
        <v>0</v>
      </c>
      <c r="N96" s="78">
        <f>SUM(N7:N95)</f>
        <v>0</v>
      </c>
    </row>
    <row r="97" spans="5:14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5:14" x14ac:dyDescent="0.25">
      <c r="F98" s="2"/>
      <c r="G98" s="2"/>
      <c r="H98" s="2"/>
      <c r="I98" s="2"/>
      <c r="J98" s="2"/>
      <c r="K98" s="2"/>
      <c r="L98" s="2"/>
      <c r="M98" s="2"/>
      <c r="N98" s="2"/>
    </row>
    <row r="99" spans="5:14" x14ac:dyDescent="0.25">
      <c r="F99" s="2"/>
      <c r="G99" s="2"/>
      <c r="H99" s="2"/>
      <c r="I99" s="2"/>
      <c r="J99" s="2"/>
      <c r="K99" s="2"/>
      <c r="L99" s="2"/>
      <c r="M99" s="2"/>
      <c r="N99" s="2"/>
    </row>
    <row r="100" spans="5:14" x14ac:dyDescent="0.25">
      <c r="F100" s="2"/>
      <c r="G100" s="2"/>
      <c r="H100" s="2"/>
      <c r="I100" s="2"/>
      <c r="J100" s="2"/>
      <c r="K100" s="2"/>
      <c r="L100" s="2"/>
      <c r="M100" s="2"/>
      <c r="N100" s="2"/>
    </row>
    <row r="101" spans="5:14" x14ac:dyDescent="0.25">
      <c r="F101" s="2"/>
      <c r="G101" s="2"/>
      <c r="H101" s="2"/>
      <c r="I101" s="2"/>
      <c r="J101" s="2"/>
      <c r="K101" s="2"/>
      <c r="L101" s="2"/>
      <c r="M101" s="2"/>
      <c r="N101" s="2"/>
    </row>
    <row r="102" spans="5:14" x14ac:dyDescent="0.25">
      <c r="F102" s="2"/>
      <c r="G102" s="2"/>
      <c r="H102" s="2"/>
      <c r="I102" s="2"/>
      <c r="J102" s="2"/>
      <c r="K102" s="2"/>
      <c r="L102" s="2"/>
      <c r="M102" s="2"/>
      <c r="N102" s="2"/>
    </row>
    <row r="103" spans="5:14" x14ac:dyDescent="0.25">
      <c r="F103" s="2"/>
      <c r="G103" s="2"/>
      <c r="H103" s="2"/>
      <c r="I103" s="2"/>
      <c r="J103" s="2"/>
      <c r="K103" s="2"/>
      <c r="L103" s="2"/>
      <c r="M103" s="2"/>
      <c r="N103" s="2"/>
    </row>
  </sheetData>
  <sheetProtection algorithmName="SHA-512" hashValue="4eQRhFQy0FGy7zQ0J0BGwCwZDbv/wt45N5hr4KHt2hlMT2LDhJzbBeIBx1lnL+dnF2V9MzbZxrFKl6rCofbXdA==" saltValue="3JTwj5T1BUvEEYwSDFbmJw==" spinCount="100000" sheet="1" formatColumns="0" formatRows="0"/>
  <protectedRanges>
    <protectedRange sqref="D7:L14 D16:L23 D25:L32 D34:L41 D43:L50 D52:L59 D61:L68 D70:L77 D79:L86 D88:L95" name="prof_temp_fd"/>
    <protectedRange sqref="E5:L5 E3" name="temp_fd"/>
  </protectedRanges>
  <mergeCells count="30">
    <mergeCell ref="B2:V2"/>
    <mergeCell ref="B69:C69"/>
    <mergeCell ref="B78:C78"/>
    <mergeCell ref="B87:C87"/>
    <mergeCell ref="F3:N3"/>
    <mergeCell ref="C5:D5"/>
    <mergeCell ref="B6:C6"/>
    <mergeCell ref="B3:D3"/>
    <mergeCell ref="B4:B5"/>
    <mergeCell ref="C4:D4"/>
    <mergeCell ref="E4:L4"/>
    <mergeCell ref="M4:M5"/>
    <mergeCell ref="N4:N5"/>
    <mergeCell ref="E6:N6"/>
    <mergeCell ref="B96:L96"/>
    <mergeCell ref="B15:C15"/>
    <mergeCell ref="B24:C24"/>
    <mergeCell ref="B33:C33"/>
    <mergeCell ref="B42:C42"/>
    <mergeCell ref="B51:C51"/>
    <mergeCell ref="B60:C60"/>
    <mergeCell ref="E15:N15"/>
    <mergeCell ref="E24:N24"/>
    <mergeCell ref="E33:N33"/>
    <mergeCell ref="E42:N42"/>
    <mergeCell ref="E51:N51"/>
    <mergeCell ref="E60:N60"/>
    <mergeCell ref="E69:N69"/>
    <mergeCell ref="E78:N78"/>
    <mergeCell ref="E87:N87"/>
  </mergeCells>
  <conditionalFormatting sqref="C7:C14 C16:C18 C25:C27 C34:C36 C43:C45 C52:C54 C61:C63 C70:C72 C79:C81 C88:C90">
    <cfRule type="expression" dxfId="19" priority="19">
      <formula>$E$3="Diferente"</formula>
    </cfRule>
  </conditionalFormatting>
  <conditionalFormatting sqref="D7:D14 D16:D18 D25:D27 D34:D36 D43:D45 D52:D54 D61:D63 D70:D72 D79:D81 D88:D90">
    <cfRule type="expression" dxfId="18" priority="20">
      <formula>$E$3="Igual"</formula>
    </cfRule>
  </conditionalFormatting>
  <conditionalFormatting sqref="C19:C23">
    <cfRule type="expression" dxfId="17" priority="17">
      <formula>$E$3="Diferente"</formula>
    </cfRule>
  </conditionalFormatting>
  <conditionalFormatting sqref="D19:D23">
    <cfRule type="expression" dxfId="16" priority="18">
      <formula>$E$3="Igual"</formula>
    </cfRule>
  </conditionalFormatting>
  <conditionalFormatting sqref="C28:C32">
    <cfRule type="expression" dxfId="15" priority="15">
      <formula>$E$3="Diferente"</formula>
    </cfRule>
  </conditionalFormatting>
  <conditionalFormatting sqref="D28:D32">
    <cfRule type="expression" dxfId="14" priority="16">
      <formula>$E$3="Igual"</formula>
    </cfRule>
  </conditionalFormatting>
  <conditionalFormatting sqref="C37:C41">
    <cfRule type="expression" dxfId="13" priority="13">
      <formula>$E$3="Diferente"</formula>
    </cfRule>
  </conditionalFormatting>
  <conditionalFormatting sqref="D37:D41">
    <cfRule type="expression" dxfId="12" priority="14">
      <formula>$E$3="Igual"</formula>
    </cfRule>
  </conditionalFormatting>
  <conditionalFormatting sqref="C46:C50">
    <cfRule type="expression" dxfId="11" priority="11">
      <formula>$E$3="Diferente"</formula>
    </cfRule>
  </conditionalFormatting>
  <conditionalFormatting sqref="D46:D50">
    <cfRule type="expression" dxfId="10" priority="12">
      <formula>$E$3="Igual"</formula>
    </cfRule>
  </conditionalFormatting>
  <conditionalFormatting sqref="C55:C59">
    <cfRule type="expression" dxfId="9" priority="9">
      <formula>$E$3="Diferente"</formula>
    </cfRule>
  </conditionalFormatting>
  <conditionalFormatting sqref="D55:D59">
    <cfRule type="expression" dxfId="8" priority="10">
      <formula>$E$3="Igual"</formula>
    </cfRule>
  </conditionalFormatting>
  <conditionalFormatting sqref="C64:C68">
    <cfRule type="expression" dxfId="7" priority="7">
      <formula>$E$3="Diferente"</formula>
    </cfRule>
  </conditionalFormatting>
  <conditionalFormatting sqref="D64:D68">
    <cfRule type="expression" dxfId="6" priority="8">
      <formula>$E$3="Igual"</formula>
    </cfRule>
  </conditionalFormatting>
  <conditionalFormatting sqref="C73:C77">
    <cfRule type="expression" dxfId="5" priority="5">
      <formula>$E$3="Diferente"</formula>
    </cfRule>
  </conditionalFormatting>
  <conditionalFormatting sqref="D73:D77">
    <cfRule type="expression" dxfId="4" priority="6">
      <formula>$E$3="Igual"</formula>
    </cfRule>
  </conditionalFormatting>
  <conditionalFormatting sqref="C82:C86">
    <cfRule type="expression" dxfId="3" priority="3">
      <formula>$E$3="Diferente"</formula>
    </cfRule>
  </conditionalFormatting>
  <conditionalFormatting sqref="D82:D86">
    <cfRule type="expression" dxfId="2" priority="4">
      <formula>$E$3="Igual"</formula>
    </cfRule>
  </conditionalFormatting>
  <conditionalFormatting sqref="C91:C95">
    <cfRule type="expression" dxfId="1" priority="1">
      <formula>$E$3="Diferente"</formula>
    </cfRule>
  </conditionalFormatting>
  <conditionalFormatting sqref="D91:D95">
    <cfRule type="expression" dxfId="0" priority="2">
      <formula>$E$3="Igual"</formula>
    </cfRule>
  </conditionalFormatting>
  <dataValidations count="2">
    <dataValidation type="list" allowBlank="1" showInputMessage="1" showErrorMessage="1" sqref="E5:L5">
      <formula1>"0, 1, 2, 3, 4, 5, 6, 7, 8, 9, 10, 11, 12"</formula1>
    </dataValidation>
    <dataValidation type="list" allowBlank="1" showInputMessage="1" showErrorMessage="1" sqref="E3">
      <formula1>"Igual, Diferente"</formula1>
    </dataValidation>
  </dataValidation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100</vt:i4>
      </vt:variant>
    </vt:vector>
  </HeadingPairs>
  <TitlesOfParts>
    <vt:vector size="110" baseType="lpstr">
      <vt:lpstr>Estrutura Carreira</vt:lpstr>
      <vt:lpstr>Carreiras</vt:lpstr>
      <vt:lpstr>Efetivos Docência</vt:lpstr>
      <vt:lpstr>Temporários Docência</vt:lpstr>
      <vt:lpstr>Equipe Pedagógica</vt:lpstr>
      <vt:lpstr>Sec. Educação</vt:lpstr>
      <vt:lpstr>Cedidos com Ônus</vt:lpstr>
      <vt:lpstr>Licença - Readaptação</vt:lpstr>
      <vt:lpstr>Temporários Fora Docência</vt:lpstr>
      <vt:lpstr>Dados Diagnóstico</vt:lpstr>
      <vt:lpstr>ch</vt:lpstr>
      <vt:lpstr>ch_1</vt:lpstr>
      <vt:lpstr>ch_10</vt:lpstr>
      <vt:lpstr>ch_2</vt:lpstr>
      <vt:lpstr>ch_3</vt:lpstr>
      <vt:lpstr>ch_4</vt:lpstr>
      <vt:lpstr>ch_5</vt:lpstr>
      <vt:lpstr>ch_6</vt:lpstr>
      <vt:lpstr>ch_7</vt:lpstr>
      <vt:lpstr>ch_8</vt:lpstr>
      <vt:lpstr>ch_9</vt:lpstr>
      <vt:lpstr>ferias</vt:lpstr>
      <vt:lpstr>ferias_fd</vt:lpstr>
      <vt:lpstr>incide_classe</vt:lpstr>
      <vt:lpstr>'Temporários Fora Docência'!mes_temp_fora_doc1</vt:lpstr>
      <vt:lpstr>'Temporários Fora Docência'!mes_temp_fora_doc2</vt:lpstr>
      <vt:lpstr>'Temporários Fora Docência'!mes_temp_fora_doc3</vt:lpstr>
      <vt:lpstr>'Temporários Fora Docência'!mes_temp_fora_doc4</vt:lpstr>
      <vt:lpstr>'Temporários Fora Docência'!mes_temp_fora_doc5</vt:lpstr>
      <vt:lpstr>'Temporários Fora Docência'!mes_temp_fora_doc6</vt:lpstr>
      <vt:lpstr>'Temporários Fora Docência'!mes_temp_fora_doc7</vt:lpstr>
      <vt:lpstr>'Temporários Fora Docência'!mes_temp_fora_doc8</vt:lpstr>
      <vt:lpstr>mes_temp1</vt:lpstr>
      <vt:lpstr>mes_temp2</vt:lpstr>
      <vt:lpstr>mes_temp3</vt:lpstr>
      <vt:lpstr>mes_temp4</vt:lpstr>
      <vt:lpstr>mes_temp5</vt:lpstr>
      <vt:lpstr>mes_temp6</vt:lpstr>
      <vt:lpstr>mes_temp7</vt:lpstr>
      <vt:lpstr>mes_temp8</vt:lpstr>
      <vt:lpstr>NI</vt:lpstr>
      <vt:lpstr>NII</vt:lpstr>
      <vt:lpstr>NIII</vt:lpstr>
      <vt:lpstr>NIV</vt:lpstr>
      <vt:lpstr>NV</vt:lpstr>
      <vt:lpstr>NVI</vt:lpstr>
      <vt:lpstr>NVII</vt:lpstr>
      <vt:lpstr>perc_classe_aa</vt:lpstr>
      <vt:lpstr>perc_classe_ab</vt:lpstr>
      <vt:lpstr>perc_classe_ac</vt:lpstr>
      <vt:lpstr>perc_classe_ad</vt:lpstr>
      <vt:lpstr>perc_classe_ae</vt:lpstr>
      <vt:lpstr>perc_classe_af</vt:lpstr>
      <vt:lpstr>perc_classe_ag</vt:lpstr>
      <vt:lpstr>perc_classe_ah</vt:lpstr>
      <vt:lpstr>perc_classe_ai</vt:lpstr>
      <vt:lpstr>perc_classe_aj</vt:lpstr>
      <vt:lpstr>perc_classe_ak</vt:lpstr>
      <vt:lpstr>perc_classe_al</vt:lpstr>
      <vt:lpstr>perc_classe_am</vt:lpstr>
      <vt:lpstr>perc_classe_an</vt:lpstr>
      <vt:lpstr>perc_classe_b</vt:lpstr>
      <vt:lpstr>perc_classe_c</vt:lpstr>
      <vt:lpstr>perc_classe_d</vt:lpstr>
      <vt:lpstr>perc_classe_e</vt:lpstr>
      <vt:lpstr>perc_classe_f</vt:lpstr>
      <vt:lpstr>perc_classe_g</vt:lpstr>
      <vt:lpstr>perc_classe_h</vt:lpstr>
      <vt:lpstr>perc_classe_i</vt:lpstr>
      <vt:lpstr>perc_classe_j</vt:lpstr>
      <vt:lpstr>perc_classe_k</vt:lpstr>
      <vt:lpstr>perc_classe_l</vt:lpstr>
      <vt:lpstr>perc_classe_m</vt:lpstr>
      <vt:lpstr>perc_classe_n</vt:lpstr>
      <vt:lpstr>perc_classe_o</vt:lpstr>
      <vt:lpstr>perc_classe_p</vt:lpstr>
      <vt:lpstr>perc_classe_q</vt:lpstr>
      <vt:lpstr>perc_classe_r</vt:lpstr>
      <vt:lpstr>perc_classe_s</vt:lpstr>
      <vt:lpstr>perc_classe_t</vt:lpstr>
      <vt:lpstr>perc_classe_u</vt:lpstr>
      <vt:lpstr>perc_classe_v</vt:lpstr>
      <vt:lpstr>perc_classe_w</vt:lpstr>
      <vt:lpstr>perc_classe_x</vt:lpstr>
      <vt:lpstr>perc_classe_y</vt:lpstr>
      <vt:lpstr>perc_classe_z</vt:lpstr>
      <vt:lpstr>perc_niv_I</vt:lpstr>
      <vt:lpstr>perc_niv_II</vt:lpstr>
      <vt:lpstr>perc_niv_III</vt:lpstr>
      <vt:lpstr>perc_niv_IV</vt:lpstr>
      <vt:lpstr>perc_niv_V</vt:lpstr>
      <vt:lpstr>perc_niv_VI</vt:lpstr>
      <vt:lpstr>perc_niv_VII</vt:lpstr>
      <vt:lpstr>piso_ch1</vt:lpstr>
      <vt:lpstr>piso_ch10</vt:lpstr>
      <vt:lpstr>piso_ch2</vt:lpstr>
      <vt:lpstr>piso_ch3</vt:lpstr>
      <vt:lpstr>piso_ch4</vt:lpstr>
      <vt:lpstr>piso_ch5</vt:lpstr>
      <vt:lpstr>piso_ch6</vt:lpstr>
      <vt:lpstr>piso_ch7</vt:lpstr>
      <vt:lpstr>piso_ch8</vt:lpstr>
      <vt:lpstr>piso_ch9</vt:lpstr>
      <vt:lpstr>piso_prop</vt:lpstr>
      <vt:lpstr>prev_efet</vt:lpstr>
      <vt:lpstr>prev_temp</vt:lpstr>
      <vt:lpstr>qtd_classes</vt:lpstr>
      <vt:lpstr>qtd_niveis</vt:lpstr>
      <vt:lpstr>venc_temp</vt:lpstr>
      <vt:lpstr>'Temporários Fora Docência'!venc_temp_fora_doc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Gabriel Picanço Motejo</dc:creator>
  <cp:lastModifiedBy>Pedro Gabriel Picanço Montejo</cp:lastModifiedBy>
  <cp:lastPrinted>2014-04-09T14:02:48Z</cp:lastPrinted>
  <dcterms:created xsi:type="dcterms:W3CDTF">2014-04-07T19:14:49Z</dcterms:created>
  <dcterms:modified xsi:type="dcterms:W3CDTF">2017-09-21T18:28:00Z</dcterms:modified>
</cp:coreProperties>
</file>