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romontejo\Documents\DIVAPE\2017\diagnostico_total\"/>
    </mc:Choice>
  </mc:AlternateContent>
  <bookViews>
    <workbookView xWindow="480" yWindow="465" windowWidth="14880" windowHeight="7665" tabRatio="596" firstSheet="1" activeTab="1"/>
  </bookViews>
  <sheets>
    <sheet name="Carreiras" sheetId="20" state="hidden" r:id="rId1"/>
    <sheet name="Professores e Horas 01" sheetId="3" r:id="rId2"/>
    <sheet name="Professores e Horas 02" sheetId="21" r:id="rId3"/>
    <sheet name="Professores e Horas 03" sheetId="22" r:id="rId4"/>
    <sheet name="Necessidade Horas" sheetId="23" r:id="rId5"/>
    <sheet name="Dados Diagnóstico" sheetId="19" state="hidden" r:id="rId6"/>
  </sheets>
  <externalReferences>
    <externalReference r:id="rId7"/>
    <externalReference r:id="rId8"/>
    <externalReference r:id="rId9"/>
  </externalReferences>
  <definedNames>
    <definedName name="ch" localSheetId="4">#REF!</definedName>
    <definedName name="ch" localSheetId="2">#REF!</definedName>
    <definedName name="ch" localSheetId="3">#REF!</definedName>
    <definedName name="ch">#REF!</definedName>
    <definedName name="ch_1" localSheetId="4">#REF!</definedName>
    <definedName name="ch_1" localSheetId="2">#REF!</definedName>
    <definedName name="ch_1" localSheetId="3">#REF!</definedName>
    <definedName name="ch_1">#REF!</definedName>
    <definedName name="ch_10" localSheetId="4">#REF!</definedName>
    <definedName name="ch_10" localSheetId="2">#REF!</definedName>
    <definedName name="ch_10" localSheetId="3">#REF!</definedName>
    <definedName name="ch_10">#REF!</definedName>
    <definedName name="ch_2" localSheetId="4">#REF!</definedName>
    <definedName name="ch_2" localSheetId="2">#REF!</definedName>
    <definedName name="ch_2" localSheetId="3">#REF!</definedName>
    <definedName name="ch_2">#REF!</definedName>
    <definedName name="ch_3" localSheetId="4">#REF!</definedName>
    <definedName name="ch_3" localSheetId="2">#REF!</definedName>
    <definedName name="ch_3" localSheetId="3">#REF!</definedName>
    <definedName name="ch_3">#REF!</definedName>
    <definedName name="ch_4" localSheetId="4">#REF!</definedName>
    <definedName name="ch_4" localSheetId="2">#REF!</definedName>
    <definedName name="ch_4" localSheetId="3">#REF!</definedName>
    <definedName name="ch_4">#REF!</definedName>
    <definedName name="ch_5" localSheetId="4">#REF!</definedName>
    <definedName name="ch_5" localSheetId="2">#REF!</definedName>
    <definedName name="ch_5" localSheetId="3">#REF!</definedName>
    <definedName name="ch_5">#REF!</definedName>
    <definedName name="ch_6" localSheetId="4">#REF!</definedName>
    <definedName name="ch_6" localSheetId="2">#REF!</definedName>
    <definedName name="ch_6" localSheetId="3">#REF!</definedName>
    <definedName name="ch_6">#REF!</definedName>
    <definedName name="ch_7" localSheetId="4">#REF!</definedName>
    <definedName name="ch_7" localSheetId="2">#REF!</definedName>
    <definedName name="ch_7" localSheetId="3">#REF!</definedName>
    <definedName name="ch_7">#REF!</definedName>
    <definedName name="ch_8" localSheetId="4">#REF!</definedName>
    <definedName name="ch_8" localSheetId="2">#REF!</definedName>
    <definedName name="ch_8" localSheetId="3">#REF!</definedName>
    <definedName name="ch_8">#REF!</definedName>
    <definedName name="ch_9" localSheetId="4">#REF!</definedName>
    <definedName name="ch_9" localSheetId="2">#REF!</definedName>
    <definedName name="ch_9" localSheetId="3">#REF!</definedName>
    <definedName name="ch_9">#REF!</definedName>
    <definedName name="ferias" localSheetId="4">#REF!</definedName>
    <definedName name="ferias" localSheetId="2">#REF!</definedName>
    <definedName name="ferias" localSheetId="3">#REF!</definedName>
    <definedName name="ferias">#REF!</definedName>
    <definedName name="ferias_fd" localSheetId="4">#REF!</definedName>
    <definedName name="ferias_fd" localSheetId="2">#REF!</definedName>
    <definedName name="ferias_fd" localSheetId="3">#REF!</definedName>
    <definedName name="ferias_fd">#REF!</definedName>
    <definedName name="horas_contratadas" localSheetId="4">'Necessidade Horas'!$B$34</definedName>
    <definedName name="horas_contratadas" localSheetId="2">'Professores e Horas 02'!$B$40</definedName>
    <definedName name="horas_contratadas" localSheetId="3">'Professores e Horas 03'!$B$40</definedName>
    <definedName name="horas_contratadas">'Professores e Horas 01'!$B$40</definedName>
    <definedName name="incide_classe" localSheetId="4">#REF!</definedName>
    <definedName name="incide_classe" localSheetId="2">#REF!</definedName>
    <definedName name="incide_classe" localSheetId="3">#REF!</definedName>
    <definedName name="incide_classe">#REF!</definedName>
    <definedName name="incide_nivel" localSheetId="4">#REF!</definedName>
    <definedName name="incide_nivel" localSheetId="2">#REF!</definedName>
    <definedName name="incide_nivel" localSheetId="3">#REF!</definedName>
    <definedName name="incide_nivel">#REF!</definedName>
    <definedName name="mes_temp1" localSheetId="4">#REF!</definedName>
    <definedName name="mes_temp1" localSheetId="2">#REF!</definedName>
    <definedName name="mes_temp1" localSheetId="3">#REF!</definedName>
    <definedName name="mes_temp1">#REF!</definedName>
    <definedName name="mes_temp2" localSheetId="4">#REF!</definedName>
    <definedName name="mes_temp2" localSheetId="2">#REF!</definedName>
    <definedName name="mes_temp2" localSheetId="3">#REF!</definedName>
    <definedName name="mes_temp2">#REF!</definedName>
    <definedName name="mes_temp3" localSheetId="4">#REF!</definedName>
    <definedName name="mes_temp3" localSheetId="2">#REF!</definedName>
    <definedName name="mes_temp3" localSheetId="3">#REF!</definedName>
    <definedName name="mes_temp3">#REF!</definedName>
    <definedName name="mes_temp4" localSheetId="4">#REF!</definedName>
    <definedName name="mes_temp4" localSheetId="2">#REF!</definedName>
    <definedName name="mes_temp4" localSheetId="3">#REF!</definedName>
    <definedName name="mes_temp4">#REF!</definedName>
    <definedName name="mes_temp5" localSheetId="4">#REF!</definedName>
    <definedName name="mes_temp5" localSheetId="2">#REF!</definedName>
    <definedName name="mes_temp5" localSheetId="3">#REF!</definedName>
    <definedName name="mes_temp5">#REF!</definedName>
    <definedName name="mes_temp6" localSheetId="4">#REF!</definedName>
    <definedName name="mes_temp6" localSheetId="2">#REF!</definedName>
    <definedName name="mes_temp6" localSheetId="3">#REF!</definedName>
    <definedName name="mes_temp6">#REF!</definedName>
    <definedName name="mes_temp7" localSheetId="4">#REF!</definedName>
    <definedName name="mes_temp7" localSheetId="2">#REF!</definedName>
    <definedName name="mes_temp7" localSheetId="3">#REF!</definedName>
    <definedName name="mes_temp7">#REF!</definedName>
    <definedName name="mes_temp8" localSheetId="4">#REF!</definedName>
    <definedName name="mes_temp8" localSheetId="2">#REF!</definedName>
    <definedName name="mes_temp8" localSheetId="3">#REF!</definedName>
    <definedName name="mes_temp8">#REF!</definedName>
    <definedName name="NI" localSheetId="4">#REF!</definedName>
    <definedName name="NI" localSheetId="2">#REF!</definedName>
    <definedName name="NI" localSheetId="3">#REF!</definedName>
    <definedName name="NI">#REF!</definedName>
    <definedName name="NII" localSheetId="4">#REF!</definedName>
    <definedName name="NII" localSheetId="2">#REF!</definedName>
    <definedName name="NII" localSheetId="3">#REF!</definedName>
    <definedName name="NII">#REF!</definedName>
    <definedName name="NIII" localSheetId="4">#REF!</definedName>
    <definedName name="NIII" localSheetId="2">#REF!</definedName>
    <definedName name="NIII" localSheetId="3">#REF!</definedName>
    <definedName name="NIII">#REF!</definedName>
    <definedName name="NIV" localSheetId="4">#REF!</definedName>
    <definedName name="NIV" localSheetId="2">#REF!</definedName>
    <definedName name="NIV" localSheetId="3">#REF!</definedName>
    <definedName name="NIV">#REF!</definedName>
    <definedName name="NV" localSheetId="4">#REF!</definedName>
    <definedName name="NV" localSheetId="2">#REF!</definedName>
    <definedName name="NV" localSheetId="3">#REF!</definedName>
    <definedName name="NV">#REF!</definedName>
    <definedName name="NVI" localSheetId="4">#REF!</definedName>
    <definedName name="NVI" localSheetId="2">#REF!</definedName>
    <definedName name="NVI" localSheetId="3">#REF!</definedName>
    <definedName name="NVI">#REF!</definedName>
    <definedName name="NVII" localSheetId="4">#REF!</definedName>
    <definedName name="NVII" localSheetId="2">#REF!</definedName>
    <definedName name="NVII" localSheetId="3">#REF!</definedName>
    <definedName name="NVII">#REF!</definedName>
    <definedName name="perc_classe_aa" localSheetId="4">#REF!</definedName>
    <definedName name="perc_classe_aa" localSheetId="2">#REF!</definedName>
    <definedName name="perc_classe_aa" localSheetId="3">#REF!</definedName>
    <definedName name="perc_classe_aa">#REF!</definedName>
    <definedName name="perc_classe_ab" localSheetId="4">#REF!</definedName>
    <definedName name="perc_classe_ab" localSheetId="2">#REF!</definedName>
    <definedName name="perc_classe_ab" localSheetId="3">#REF!</definedName>
    <definedName name="perc_classe_ab">#REF!</definedName>
    <definedName name="perc_classe_ac" localSheetId="4">#REF!</definedName>
    <definedName name="perc_classe_ac" localSheetId="2">#REF!</definedName>
    <definedName name="perc_classe_ac" localSheetId="3">#REF!</definedName>
    <definedName name="perc_classe_ac">#REF!</definedName>
    <definedName name="perc_classe_ad" localSheetId="4">#REF!</definedName>
    <definedName name="perc_classe_ad" localSheetId="2">#REF!</definedName>
    <definedName name="perc_classe_ad" localSheetId="3">#REF!</definedName>
    <definedName name="perc_classe_ad">#REF!</definedName>
    <definedName name="perc_classe_ae" localSheetId="4">#REF!</definedName>
    <definedName name="perc_classe_ae" localSheetId="2">#REF!</definedName>
    <definedName name="perc_classe_ae" localSheetId="3">#REF!</definedName>
    <definedName name="perc_classe_ae">#REF!</definedName>
    <definedName name="perc_classe_af" localSheetId="4">#REF!</definedName>
    <definedName name="perc_classe_af" localSheetId="2">#REF!</definedName>
    <definedName name="perc_classe_af" localSheetId="3">#REF!</definedName>
    <definedName name="perc_classe_af">#REF!</definedName>
    <definedName name="perc_classe_ag" localSheetId="4">#REF!</definedName>
    <definedName name="perc_classe_ag" localSheetId="2">#REF!</definedName>
    <definedName name="perc_classe_ag" localSheetId="3">#REF!</definedName>
    <definedName name="perc_classe_ag">#REF!</definedName>
    <definedName name="perc_classe_ah" localSheetId="4">#REF!</definedName>
    <definedName name="perc_classe_ah" localSheetId="2">#REF!</definedName>
    <definedName name="perc_classe_ah" localSheetId="3">#REF!</definedName>
    <definedName name="perc_classe_ah">#REF!</definedName>
    <definedName name="perc_classe_ai" localSheetId="4">#REF!</definedName>
    <definedName name="perc_classe_ai" localSheetId="2">#REF!</definedName>
    <definedName name="perc_classe_ai" localSheetId="3">#REF!</definedName>
    <definedName name="perc_classe_ai">#REF!</definedName>
    <definedName name="perc_classe_aj" localSheetId="4">#REF!</definedName>
    <definedName name="perc_classe_aj" localSheetId="2">#REF!</definedName>
    <definedName name="perc_classe_aj" localSheetId="3">#REF!</definedName>
    <definedName name="perc_classe_aj">#REF!</definedName>
    <definedName name="perc_classe_ak" localSheetId="4">#REF!</definedName>
    <definedName name="perc_classe_ak" localSheetId="2">#REF!</definedName>
    <definedName name="perc_classe_ak" localSheetId="3">#REF!</definedName>
    <definedName name="perc_classe_ak">#REF!</definedName>
    <definedName name="perc_classe_al" localSheetId="4">#REF!</definedName>
    <definedName name="perc_classe_al" localSheetId="2">#REF!</definedName>
    <definedName name="perc_classe_al" localSheetId="3">#REF!</definedName>
    <definedName name="perc_classe_al">#REF!</definedName>
    <definedName name="perc_classe_am" localSheetId="4">#REF!</definedName>
    <definedName name="perc_classe_am" localSheetId="2">#REF!</definedName>
    <definedName name="perc_classe_am" localSheetId="3">#REF!</definedName>
    <definedName name="perc_classe_am">#REF!</definedName>
    <definedName name="perc_classe_an" localSheetId="4">#REF!</definedName>
    <definedName name="perc_classe_an" localSheetId="2">#REF!</definedName>
    <definedName name="perc_classe_an" localSheetId="3">#REF!</definedName>
    <definedName name="perc_classe_an">#REF!</definedName>
    <definedName name="perc_classe_b" localSheetId="4">#REF!</definedName>
    <definedName name="perc_classe_b" localSheetId="2">#REF!</definedName>
    <definedName name="perc_classe_b" localSheetId="3">#REF!</definedName>
    <definedName name="perc_classe_b">#REF!</definedName>
    <definedName name="perc_classe_c" localSheetId="4">#REF!</definedName>
    <definedName name="perc_classe_c" localSheetId="2">#REF!</definedName>
    <definedName name="perc_classe_c" localSheetId="3">#REF!</definedName>
    <definedName name="perc_classe_c">#REF!</definedName>
    <definedName name="perc_classe_d" localSheetId="4">#REF!</definedName>
    <definedName name="perc_classe_d" localSheetId="2">#REF!</definedName>
    <definedName name="perc_classe_d" localSheetId="3">#REF!</definedName>
    <definedName name="perc_classe_d">#REF!</definedName>
    <definedName name="perc_classe_e" localSheetId="4">#REF!</definedName>
    <definedName name="perc_classe_e" localSheetId="2">#REF!</definedName>
    <definedName name="perc_classe_e" localSheetId="3">#REF!</definedName>
    <definedName name="perc_classe_e">#REF!</definedName>
    <definedName name="perc_classe_f" localSheetId="4">#REF!</definedName>
    <definedName name="perc_classe_f" localSheetId="2">#REF!</definedName>
    <definedName name="perc_classe_f" localSheetId="3">#REF!</definedName>
    <definedName name="perc_classe_f">#REF!</definedName>
    <definedName name="perc_classe_g" localSheetId="4">#REF!</definedName>
    <definedName name="perc_classe_g" localSheetId="2">#REF!</definedName>
    <definedName name="perc_classe_g" localSheetId="3">#REF!</definedName>
    <definedName name="perc_classe_g">#REF!</definedName>
    <definedName name="perc_classe_h" localSheetId="4">#REF!</definedName>
    <definedName name="perc_classe_h" localSheetId="2">#REF!</definedName>
    <definedName name="perc_classe_h" localSheetId="3">#REF!</definedName>
    <definedName name="perc_classe_h">#REF!</definedName>
    <definedName name="perc_classe_i" localSheetId="4">#REF!</definedName>
    <definedName name="perc_classe_i" localSheetId="2">#REF!</definedName>
    <definedName name="perc_classe_i" localSheetId="3">#REF!</definedName>
    <definedName name="perc_classe_i">#REF!</definedName>
    <definedName name="perc_classe_j" localSheetId="4">#REF!</definedName>
    <definedName name="perc_classe_j" localSheetId="2">#REF!</definedName>
    <definedName name="perc_classe_j" localSheetId="3">#REF!</definedName>
    <definedName name="perc_classe_j">#REF!</definedName>
    <definedName name="perc_classe_k" localSheetId="4">#REF!</definedName>
    <definedName name="perc_classe_k" localSheetId="2">#REF!</definedName>
    <definedName name="perc_classe_k" localSheetId="3">#REF!</definedName>
    <definedName name="perc_classe_k">#REF!</definedName>
    <definedName name="perc_classe_l" localSheetId="4">#REF!</definedName>
    <definedName name="perc_classe_l" localSheetId="2">#REF!</definedName>
    <definedName name="perc_classe_l" localSheetId="3">#REF!</definedName>
    <definedName name="perc_classe_l">#REF!</definedName>
    <definedName name="perc_classe_m" localSheetId="4">#REF!</definedName>
    <definedName name="perc_classe_m" localSheetId="2">#REF!</definedName>
    <definedName name="perc_classe_m" localSheetId="3">#REF!</definedName>
    <definedName name="perc_classe_m">#REF!</definedName>
    <definedName name="perc_classe_n" localSheetId="4">#REF!</definedName>
    <definedName name="perc_classe_n" localSheetId="2">#REF!</definedName>
    <definedName name="perc_classe_n" localSheetId="3">#REF!</definedName>
    <definedName name="perc_classe_n">#REF!</definedName>
    <definedName name="perc_classe_o" localSheetId="4">#REF!</definedName>
    <definedName name="perc_classe_o" localSheetId="2">#REF!</definedName>
    <definedName name="perc_classe_o" localSheetId="3">#REF!</definedName>
    <definedName name="perc_classe_o">#REF!</definedName>
    <definedName name="perc_classe_p" localSheetId="4">#REF!</definedName>
    <definedName name="perc_classe_p" localSheetId="2">#REF!</definedName>
    <definedName name="perc_classe_p" localSheetId="3">#REF!</definedName>
    <definedName name="perc_classe_p">#REF!</definedName>
    <definedName name="perc_classe_q" localSheetId="4">#REF!</definedName>
    <definedName name="perc_classe_q" localSheetId="2">#REF!</definedName>
    <definedName name="perc_classe_q" localSheetId="3">#REF!</definedName>
    <definedName name="perc_classe_q">#REF!</definedName>
    <definedName name="perc_classe_r" localSheetId="4">#REF!</definedName>
    <definedName name="perc_classe_r" localSheetId="2">#REF!</definedName>
    <definedName name="perc_classe_r" localSheetId="3">#REF!</definedName>
    <definedName name="perc_classe_r">#REF!</definedName>
    <definedName name="perc_classe_s" localSheetId="4">#REF!</definedName>
    <definedName name="perc_classe_s" localSheetId="2">#REF!</definedName>
    <definedName name="perc_classe_s" localSheetId="3">#REF!</definedName>
    <definedName name="perc_classe_s">#REF!</definedName>
    <definedName name="perc_classe_t" localSheetId="4">#REF!</definedName>
    <definedName name="perc_classe_t" localSheetId="2">#REF!</definedName>
    <definedName name="perc_classe_t" localSheetId="3">#REF!</definedName>
    <definedName name="perc_classe_t">#REF!</definedName>
    <definedName name="perc_classe_u" localSheetId="4">#REF!</definedName>
    <definedName name="perc_classe_u" localSheetId="2">#REF!</definedName>
    <definedName name="perc_classe_u" localSheetId="3">#REF!</definedName>
    <definedName name="perc_classe_u">#REF!</definedName>
    <definedName name="perc_classe_v" localSheetId="4">#REF!</definedName>
    <definedName name="perc_classe_v" localSheetId="2">#REF!</definedName>
    <definedName name="perc_classe_v" localSheetId="3">#REF!</definedName>
    <definedName name="perc_classe_v">#REF!</definedName>
    <definedName name="perc_classe_w" localSheetId="4">#REF!</definedName>
    <definedName name="perc_classe_w" localSheetId="2">#REF!</definedName>
    <definedName name="perc_classe_w" localSheetId="3">#REF!</definedName>
    <definedName name="perc_classe_w">#REF!</definedName>
    <definedName name="perc_classe_x" localSheetId="4">#REF!</definedName>
    <definedName name="perc_classe_x" localSheetId="2">#REF!</definedName>
    <definedName name="perc_classe_x" localSheetId="3">#REF!</definedName>
    <definedName name="perc_classe_x">#REF!</definedName>
    <definedName name="perc_classe_y" localSheetId="4">#REF!</definedName>
    <definedName name="perc_classe_y" localSheetId="2">#REF!</definedName>
    <definedName name="perc_classe_y" localSheetId="3">#REF!</definedName>
    <definedName name="perc_classe_y">#REF!</definedName>
    <definedName name="perc_classe_z" localSheetId="4">#REF!</definedName>
    <definedName name="perc_classe_z" localSheetId="2">#REF!</definedName>
    <definedName name="perc_classe_z" localSheetId="3">#REF!</definedName>
    <definedName name="perc_classe_z">#REF!</definedName>
    <definedName name="perc_niv_I" localSheetId="4">#REF!</definedName>
    <definedName name="perc_niv_I" localSheetId="2">#REF!</definedName>
    <definedName name="perc_niv_I" localSheetId="3">#REF!</definedName>
    <definedName name="perc_niv_I">#REF!</definedName>
    <definedName name="perc_niv_II" localSheetId="4">#REF!</definedName>
    <definedName name="perc_niv_II" localSheetId="2">#REF!</definedName>
    <definedName name="perc_niv_II" localSheetId="3">#REF!</definedName>
    <definedName name="perc_niv_II">#REF!</definedName>
    <definedName name="perc_niv_III" localSheetId="4">#REF!</definedName>
    <definedName name="perc_niv_III" localSheetId="2">#REF!</definedName>
    <definedName name="perc_niv_III" localSheetId="3">#REF!</definedName>
    <definedName name="perc_niv_III">#REF!</definedName>
    <definedName name="perc_niv_IV" localSheetId="4">#REF!</definedName>
    <definedName name="perc_niv_IV" localSheetId="2">#REF!</definedName>
    <definedName name="perc_niv_IV" localSheetId="3">#REF!</definedName>
    <definedName name="perc_niv_IV">#REF!</definedName>
    <definedName name="perc_niv_V" localSheetId="4">#REF!</definedName>
    <definedName name="perc_niv_V" localSheetId="2">#REF!</definedName>
    <definedName name="perc_niv_V" localSheetId="3">#REF!</definedName>
    <definedName name="perc_niv_V">#REF!</definedName>
    <definedName name="perc_niv_VI" localSheetId="4">#REF!</definedName>
    <definedName name="perc_niv_VI" localSheetId="2">#REF!</definedName>
    <definedName name="perc_niv_VI" localSheetId="3">#REF!</definedName>
    <definedName name="perc_niv_VI">#REF!</definedName>
    <definedName name="perc_niv_VII" localSheetId="4">#REF!</definedName>
    <definedName name="perc_niv_VII" localSheetId="2">#REF!</definedName>
    <definedName name="perc_niv_VII" localSheetId="3">#REF!</definedName>
    <definedName name="perc_niv_VII">#REF!</definedName>
    <definedName name="piso_ch1" localSheetId="4">#REF!</definedName>
    <definedName name="piso_ch1" localSheetId="2">#REF!</definedName>
    <definedName name="piso_ch1" localSheetId="3">#REF!</definedName>
    <definedName name="piso_ch1">#REF!</definedName>
    <definedName name="piso_ch10" localSheetId="4">#REF!</definedName>
    <definedName name="piso_ch10" localSheetId="2">#REF!</definedName>
    <definedName name="piso_ch10" localSheetId="3">#REF!</definedName>
    <definedName name="piso_ch10">#REF!</definedName>
    <definedName name="piso_ch2" localSheetId="4">#REF!</definedName>
    <definedName name="piso_ch2" localSheetId="2">#REF!</definedName>
    <definedName name="piso_ch2" localSheetId="3">#REF!</definedName>
    <definedName name="piso_ch2">#REF!</definedName>
    <definedName name="piso_ch3" localSheetId="4">#REF!</definedName>
    <definedName name="piso_ch3" localSheetId="2">#REF!</definedName>
    <definedName name="piso_ch3" localSheetId="3">#REF!</definedName>
    <definedName name="piso_ch3">#REF!</definedName>
    <definedName name="piso_ch4" localSheetId="4">#REF!</definedName>
    <definedName name="piso_ch4" localSheetId="2">#REF!</definedName>
    <definedName name="piso_ch4" localSheetId="3">#REF!</definedName>
    <definedName name="piso_ch4">#REF!</definedName>
    <definedName name="piso_ch5" localSheetId="4">#REF!</definedName>
    <definedName name="piso_ch5" localSheetId="2">#REF!</definedName>
    <definedName name="piso_ch5" localSheetId="3">#REF!</definedName>
    <definedName name="piso_ch5">#REF!</definedName>
    <definedName name="piso_ch6" localSheetId="4">#REF!</definedName>
    <definedName name="piso_ch6" localSheetId="2">#REF!</definedName>
    <definedName name="piso_ch6" localSheetId="3">#REF!</definedName>
    <definedName name="piso_ch6">#REF!</definedName>
    <definedName name="piso_ch7" localSheetId="4">#REF!</definedName>
    <definedName name="piso_ch7" localSheetId="2">#REF!</definedName>
    <definedName name="piso_ch7" localSheetId="3">#REF!</definedName>
    <definedName name="piso_ch7">#REF!</definedName>
    <definedName name="piso_ch8" localSheetId="4">#REF!</definedName>
    <definedName name="piso_ch8" localSheetId="2">#REF!</definedName>
    <definedName name="piso_ch8" localSheetId="3">#REF!</definedName>
    <definedName name="piso_ch8">#REF!</definedName>
    <definedName name="piso_ch9" localSheetId="4">#REF!</definedName>
    <definedName name="piso_ch9" localSheetId="2">#REF!</definedName>
    <definedName name="piso_ch9" localSheetId="3">#REF!</definedName>
    <definedName name="piso_ch9">#REF!</definedName>
    <definedName name="piso_prop" localSheetId="4">#REF!</definedName>
    <definedName name="piso_prop" localSheetId="2">#REF!</definedName>
    <definedName name="piso_prop" localSheetId="3">#REF!</definedName>
    <definedName name="piso_prop">#REF!</definedName>
    <definedName name="prev_efet" localSheetId="4">#REF!</definedName>
    <definedName name="prev_efet" localSheetId="2">#REF!</definedName>
    <definedName name="prev_efet" localSheetId="3">#REF!</definedName>
    <definedName name="prev_efet">#REF!</definedName>
    <definedName name="prev_temp" localSheetId="4">#REF!</definedName>
    <definedName name="prev_temp" localSheetId="2">#REF!</definedName>
    <definedName name="prev_temp" localSheetId="3">#REF!</definedName>
    <definedName name="prev_temp">#REF!</definedName>
    <definedName name="qtd_classes" localSheetId="4">#REF!</definedName>
    <definedName name="qtd_classes" localSheetId="2">#REF!</definedName>
    <definedName name="qtd_classes" localSheetId="3">#REF!</definedName>
    <definedName name="qtd_classes">#REF!</definedName>
    <definedName name="qtd_niveis" localSheetId="4">#REF!</definedName>
    <definedName name="qtd_niveis" localSheetId="2">#REF!</definedName>
    <definedName name="qtd_niveis" localSheetId="3">#REF!</definedName>
    <definedName name="qtd_niveis">#REF!</definedName>
    <definedName name="total_despesas">#REF!</definedName>
    <definedName name="VAA">#REF!</definedName>
    <definedName name="valor_ha" localSheetId="4">'Necessidade Horas'!$C$43</definedName>
    <definedName name="valor_ha" localSheetId="2">'Professores e Horas 02'!$N$10</definedName>
    <definedName name="valor_ha" localSheetId="3">'Professores e Horas 03'!$N$10</definedName>
    <definedName name="valor_ha">'Professores e Horas 01'!$N$10</definedName>
    <definedName name="venc_temp" localSheetId="4">#REF!</definedName>
    <definedName name="venc_temp" localSheetId="2">#REF!</definedName>
    <definedName name="venc_temp" localSheetId="3">#REF!</definedName>
    <definedName name="venc_temp">#REF!</definedName>
  </definedNames>
  <calcPr calcId="162913"/>
</workbook>
</file>

<file path=xl/calcChain.xml><?xml version="1.0" encoding="utf-8"?>
<calcChain xmlns="http://schemas.openxmlformats.org/spreadsheetml/2006/main">
  <c r="M19" i="3" l="1"/>
  <c r="L33" i="22"/>
  <c r="K33" i="22"/>
  <c r="J33" i="22"/>
  <c r="I33" i="22"/>
  <c r="H33" i="22"/>
  <c r="G33" i="22"/>
  <c r="F33" i="22"/>
  <c r="E33" i="22"/>
  <c r="D33" i="22"/>
  <c r="C33" i="22"/>
  <c r="L33" i="21"/>
  <c r="K33" i="21"/>
  <c r="J33" i="21"/>
  <c r="I33" i="21"/>
  <c r="H33" i="21"/>
  <c r="G33" i="21"/>
  <c r="F33" i="21"/>
  <c r="E33" i="21"/>
  <c r="D33" i="21"/>
  <c r="C33" i="21"/>
  <c r="R36" i="23" l="1"/>
  <c r="Q36" i="23"/>
  <c r="P36" i="23"/>
  <c r="O36" i="23"/>
  <c r="N36" i="23"/>
  <c r="M36" i="23"/>
  <c r="L36" i="23"/>
  <c r="K36" i="23"/>
  <c r="J36" i="23"/>
  <c r="I36" i="23"/>
  <c r="R34" i="23"/>
  <c r="Q34" i="23"/>
  <c r="P34" i="23"/>
  <c r="O34" i="23"/>
  <c r="N34" i="23"/>
  <c r="M34" i="23"/>
  <c r="L34" i="23"/>
  <c r="K34" i="23"/>
  <c r="J34" i="23"/>
  <c r="R32" i="23"/>
  <c r="Q32" i="23"/>
  <c r="P32" i="23"/>
  <c r="O32" i="23"/>
  <c r="N32" i="23"/>
  <c r="M32" i="23"/>
  <c r="L32" i="23"/>
  <c r="K32" i="23"/>
  <c r="J32" i="23"/>
  <c r="R30" i="23"/>
  <c r="Q30" i="23"/>
  <c r="P30" i="23"/>
  <c r="O30" i="23"/>
  <c r="N30" i="23"/>
  <c r="M30" i="23"/>
  <c r="L30" i="23"/>
  <c r="K30" i="23"/>
  <c r="J30" i="23"/>
  <c r="R28" i="23"/>
  <c r="Q28" i="23"/>
  <c r="P28" i="23"/>
  <c r="O28" i="23"/>
  <c r="N28" i="23"/>
  <c r="M28" i="23"/>
  <c r="L28" i="23"/>
  <c r="K28" i="23"/>
  <c r="J28" i="23"/>
  <c r="R27" i="23"/>
  <c r="Q27" i="23"/>
  <c r="Q31" i="23" s="1"/>
  <c r="P27" i="23"/>
  <c r="P31" i="23" s="1"/>
  <c r="O27" i="23"/>
  <c r="N27" i="23"/>
  <c r="M27" i="23"/>
  <c r="L27" i="23"/>
  <c r="K27" i="23"/>
  <c r="J27" i="23"/>
  <c r="I27" i="23"/>
  <c r="R25" i="23"/>
  <c r="Q25" i="23"/>
  <c r="P25" i="23"/>
  <c r="O25" i="23"/>
  <c r="N25" i="23"/>
  <c r="M25" i="23"/>
  <c r="L25" i="23"/>
  <c r="K25" i="23"/>
  <c r="J25" i="23"/>
  <c r="I25" i="23"/>
  <c r="R23" i="23"/>
  <c r="Q23" i="23"/>
  <c r="P23" i="23"/>
  <c r="O23" i="23"/>
  <c r="N23" i="23"/>
  <c r="M23" i="23"/>
  <c r="L23" i="23"/>
  <c r="K23" i="23"/>
  <c r="J23" i="23"/>
  <c r="R21" i="23"/>
  <c r="Q21" i="23"/>
  <c r="P21" i="23"/>
  <c r="O21" i="23"/>
  <c r="N21" i="23"/>
  <c r="M21" i="23"/>
  <c r="L21" i="23"/>
  <c r="K21" i="23"/>
  <c r="J21" i="23"/>
  <c r="R19" i="23"/>
  <c r="Q19" i="23"/>
  <c r="P19" i="23"/>
  <c r="O19" i="23"/>
  <c r="N19" i="23"/>
  <c r="M19" i="23"/>
  <c r="L19" i="23"/>
  <c r="K19" i="23"/>
  <c r="J19" i="23"/>
  <c r="R17" i="23"/>
  <c r="Q17" i="23"/>
  <c r="P17" i="23"/>
  <c r="O17" i="23"/>
  <c r="N17" i="23"/>
  <c r="M17" i="23"/>
  <c r="L17" i="23"/>
  <c r="K17" i="23"/>
  <c r="J17" i="23"/>
  <c r="R16" i="23"/>
  <c r="Q16" i="23"/>
  <c r="Q24" i="23" s="1"/>
  <c r="P16" i="23"/>
  <c r="O16" i="23"/>
  <c r="N16" i="23"/>
  <c r="M16" i="23"/>
  <c r="L16" i="23"/>
  <c r="K16" i="23"/>
  <c r="J16" i="23"/>
  <c r="I16" i="23"/>
  <c r="R14" i="23"/>
  <c r="Q14" i="23"/>
  <c r="P14" i="23"/>
  <c r="O14" i="23"/>
  <c r="N14" i="23"/>
  <c r="M14" i="23"/>
  <c r="L14" i="23"/>
  <c r="K14" i="23"/>
  <c r="J14" i="23"/>
  <c r="I14" i="23"/>
  <c r="R12" i="23"/>
  <c r="Q12" i="23"/>
  <c r="P12" i="23"/>
  <c r="O12" i="23"/>
  <c r="N12" i="23"/>
  <c r="M12" i="23"/>
  <c r="L12" i="23"/>
  <c r="K12" i="23"/>
  <c r="J12" i="23"/>
  <c r="R10" i="23"/>
  <c r="Q10" i="23"/>
  <c r="P10" i="23"/>
  <c r="O10" i="23"/>
  <c r="N10" i="23"/>
  <c r="M10" i="23"/>
  <c r="L10" i="23"/>
  <c r="K10" i="23"/>
  <c r="J10" i="23"/>
  <c r="R8" i="23"/>
  <c r="Q8" i="23"/>
  <c r="P8" i="23"/>
  <c r="O8" i="23"/>
  <c r="N8" i="23"/>
  <c r="M8" i="23"/>
  <c r="L8" i="23"/>
  <c r="K8" i="23"/>
  <c r="J8" i="23"/>
  <c r="R6" i="23"/>
  <c r="Q6" i="23"/>
  <c r="P6" i="23"/>
  <c r="O6" i="23"/>
  <c r="N6" i="23"/>
  <c r="M6" i="23"/>
  <c r="L6" i="23"/>
  <c r="K6" i="23"/>
  <c r="J6" i="23"/>
  <c r="R5" i="23"/>
  <c r="Q5" i="23"/>
  <c r="P5" i="23"/>
  <c r="O5" i="23"/>
  <c r="O13" i="23" s="1"/>
  <c r="N5" i="23"/>
  <c r="M5" i="23"/>
  <c r="L5" i="23"/>
  <c r="K5" i="23"/>
  <c r="J5" i="23"/>
  <c r="I5" i="23"/>
  <c r="M33" i="23" l="1"/>
  <c r="Q33" i="23"/>
  <c r="L24" i="23"/>
  <c r="M24" i="23"/>
  <c r="O22" i="23"/>
  <c r="M18" i="23"/>
  <c r="Q18" i="23"/>
  <c r="M22" i="23"/>
  <c r="Q22" i="23"/>
  <c r="J13" i="23"/>
  <c r="N11" i="23"/>
  <c r="J29" i="23"/>
  <c r="N29" i="23"/>
  <c r="R29" i="23"/>
  <c r="J33" i="23"/>
  <c r="N33" i="23"/>
  <c r="R33" i="23"/>
  <c r="O26" i="23"/>
  <c r="Q35" i="23"/>
  <c r="L13" i="23"/>
  <c r="P13" i="23"/>
  <c r="P26" i="23"/>
  <c r="J15" i="23"/>
  <c r="N15" i="23"/>
  <c r="L7" i="23"/>
  <c r="P7" i="23"/>
  <c r="K29" i="23"/>
  <c r="O37" i="23"/>
  <c r="M29" i="23"/>
  <c r="Q29" i="23"/>
  <c r="J35" i="23"/>
  <c r="N35" i="23"/>
  <c r="R35" i="23"/>
  <c r="K26" i="23"/>
  <c r="J9" i="23"/>
  <c r="N9" i="23"/>
  <c r="R9" i="23"/>
  <c r="P24" i="23"/>
  <c r="L26" i="23"/>
  <c r="K18" i="23"/>
  <c r="Q20" i="23"/>
  <c r="K22" i="23"/>
  <c r="M26" i="23"/>
  <c r="Q26" i="23"/>
  <c r="M31" i="23"/>
  <c r="L35" i="23"/>
  <c r="L9" i="23"/>
  <c r="P9" i="23"/>
  <c r="J11" i="23"/>
  <c r="L15" i="23"/>
  <c r="P15" i="23"/>
  <c r="L18" i="23"/>
  <c r="P18" i="23"/>
  <c r="L22" i="23"/>
  <c r="P22" i="23"/>
  <c r="J31" i="23"/>
  <c r="N31" i="23"/>
  <c r="R31" i="23"/>
  <c r="M35" i="23"/>
  <c r="J37" i="23"/>
  <c r="N37" i="23"/>
  <c r="R37" i="23"/>
  <c r="M11" i="23"/>
  <c r="Q11" i="23"/>
  <c r="I15" i="23"/>
  <c r="J7" i="23"/>
  <c r="R11" i="23"/>
  <c r="M13" i="23"/>
  <c r="Q13" i="23"/>
  <c r="N13" i="23"/>
  <c r="K24" i="23"/>
  <c r="O24" i="23"/>
  <c r="J26" i="23"/>
  <c r="N26" i="23"/>
  <c r="P35" i="23"/>
  <c r="K15" i="23"/>
  <c r="N7" i="23"/>
  <c r="R13" i="23"/>
  <c r="S14" i="23"/>
  <c r="M15" i="23"/>
  <c r="Q15" i="23"/>
  <c r="N18" i="23"/>
  <c r="K20" i="23"/>
  <c r="O20" i="23"/>
  <c r="N22" i="23"/>
  <c r="M9" i="23"/>
  <c r="Q9" i="23"/>
  <c r="L11" i="23"/>
  <c r="P11" i="23"/>
  <c r="R15" i="23"/>
  <c r="M20" i="23"/>
  <c r="O18" i="23"/>
  <c r="L38" i="23"/>
  <c r="P38" i="23"/>
  <c r="P20" i="23"/>
  <c r="M37" i="23"/>
  <c r="Q37" i="23"/>
  <c r="J24" i="23"/>
  <c r="J20" i="23"/>
  <c r="N24" i="23"/>
  <c r="N20" i="23"/>
  <c r="R24" i="23"/>
  <c r="R20" i="23"/>
  <c r="J18" i="23"/>
  <c r="R18" i="23"/>
  <c r="J22" i="23"/>
  <c r="I26" i="23"/>
  <c r="S25" i="23"/>
  <c r="R26" i="23"/>
  <c r="O33" i="23"/>
  <c r="O38" i="23"/>
  <c r="M38" i="23"/>
  <c r="Q38" i="23"/>
  <c r="O7" i="23"/>
  <c r="O9" i="23"/>
  <c r="O11" i="23"/>
  <c r="L37" i="23"/>
  <c r="L33" i="23"/>
  <c r="L29" i="23"/>
  <c r="P37" i="23"/>
  <c r="P33" i="23"/>
  <c r="P29" i="23"/>
  <c r="O29" i="23"/>
  <c r="L31" i="23"/>
  <c r="K35" i="23"/>
  <c r="O35" i="23"/>
  <c r="K37" i="23"/>
  <c r="J38" i="23"/>
  <c r="N38" i="23"/>
  <c r="R38" i="23"/>
  <c r="K7" i="23"/>
  <c r="Q7" i="23"/>
  <c r="K9" i="23"/>
  <c r="K11" i="23"/>
  <c r="K13" i="23"/>
  <c r="L20" i="23"/>
  <c r="R22" i="23"/>
  <c r="K31" i="23"/>
  <c r="O31" i="23"/>
  <c r="K33" i="23"/>
  <c r="I37" i="23"/>
  <c r="S36" i="23"/>
  <c r="K38" i="23"/>
  <c r="M7" i="23"/>
  <c r="R7" i="23"/>
  <c r="O15" i="23"/>
  <c r="J39" i="23" l="1"/>
  <c r="S15" i="23"/>
  <c r="R39" i="23"/>
  <c r="P39" i="23"/>
  <c r="L39" i="23"/>
  <c r="N39" i="23"/>
  <c r="M39" i="23"/>
  <c r="Q39" i="23"/>
  <c r="K39" i="23"/>
  <c r="S37" i="23"/>
  <c r="S26" i="23"/>
  <c r="O39" i="23"/>
  <c r="D27" i="23"/>
  <c r="C27" i="23"/>
  <c r="E26" i="23"/>
  <c r="F26" i="23" s="1"/>
  <c r="E25" i="23"/>
  <c r="F25" i="23" s="1"/>
  <c r="E24" i="23"/>
  <c r="F24" i="23" s="1"/>
  <c r="E23" i="23"/>
  <c r="F23" i="23" s="1"/>
  <c r="E22" i="23"/>
  <c r="F22" i="23" s="1"/>
  <c r="E21" i="23"/>
  <c r="F21" i="23" s="1"/>
  <c r="E20" i="23"/>
  <c r="F20" i="23" s="1"/>
  <c r="E19" i="23"/>
  <c r="F19" i="23" s="1"/>
  <c r="E18" i="23"/>
  <c r="F18" i="23" s="1"/>
  <c r="E17" i="23"/>
  <c r="F17" i="23" s="1"/>
  <c r="E16" i="23"/>
  <c r="F16" i="23" s="1"/>
  <c r="E15" i="23"/>
  <c r="F15" i="23" s="1"/>
  <c r="E14" i="23"/>
  <c r="F14" i="23" s="1"/>
  <c r="E13" i="23"/>
  <c r="F13" i="23" s="1"/>
  <c r="E12" i="23"/>
  <c r="F12" i="23" s="1"/>
  <c r="E11" i="23"/>
  <c r="F11" i="23" s="1"/>
  <c r="E10" i="23"/>
  <c r="F10" i="23" s="1"/>
  <c r="E8" i="23"/>
  <c r="F8" i="23" s="1"/>
  <c r="E7" i="23"/>
  <c r="L7" i="22"/>
  <c r="K7" i="22"/>
  <c r="J7" i="22"/>
  <c r="I7" i="22"/>
  <c r="H7" i="22"/>
  <c r="G7" i="22"/>
  <c r="F7" i="22"/>
  <c r="E7" i="22"/>
  <c r="D7" i="22"/>
  <c r="L5" i="22"/>
  <c r="K5" i="22"/>
  <c r="J5" i="22"/>
  <c r="I5" i="22"/>
  <c r="H5" i="22"/>
  <c r="G5" i="22"/>
  <c r="F5" i="22"/>
  <c r="L4" i="22"/>
  <c r="K4" i="22"/>
  <c r="J4" i="22"/>
  <c r="I4" i="22"/>
  <c r="H4" i="22"/>
  <c r="G4" i="22"/>
  <c r="F4" i="22"/>
  <c r="E4" i="22"/>
  <c r="D4" i="22"/>
  <c r="C4" i="22"/>
  <c r="L7" i="21"/>
  <c r="K7" i="21"/>
  <c r="J7" i="21"/>
  <c r="I7" i="21"/>
  <c r="H7" i="21"/>
  <c r="G7" i="21"/>
  <c r="F7" i="21"/>
  <c r="E7" i="21"/>
  <c r="D7" i="21"/>
  <c r="L5" i="21"/>
  <c r="K5" i="21"/>
  <c r="J5" i="21"/>
  <c r="I5" i="21"/>
  <c r="I9" i="21" s="1"/>
  <c r="H5" i="21"/>
  <c r="G5" i="21"/>
  <c r="F5" i="21"/>
  <c r="L4" i="21"/>
  <c r="K4" i="21"/>
  <c r="K8" i="21" s="1"/>
  <c r="J4" i="21"/>
  <c r="I4" i="21"/>
  <c r="H4" i="21"/>
  <c r="G4" i="21"/>
  <c r="F4" i="21"/>
  <c r="E4" i="21"/>
  <c r="D4" i="21"/>
  <c r="C4" i="21"/>
  <c r="H9" i="22" l="1"/>
  <c r="L9" i="22"/>
  <c r="H9" i="21"/>
  <c r="L9" i="21"/>
  <c r="M13" i="21"/>
  <c r="M29" i="21"/>
  <c r="O29" i="21" s="1"/>
  <c r="P29" i="21" s="1"/>
  <c r="M25" i="21"/>
  <c r="O25" i="21" s="1"/>
  <c r="P25" i="21" s="1"/>
  <c r="M21" i="21"/>
  <c r="O21" i="21" s="1"/>
  <c r="P21" i="21" s="1"/>
  <c r="M17" i="21"/>
  <c r="O17" i="21" s="1"/>
  <c r="P17" i="21" s="1"/>
  <c r="M26" i="21"/>
  <c r="O26" i="21" s="1"/>
  <c r="P26" i="21" s="1"/>
  <c r="M22" i="21"/>
  <c r="O22" i="21" s="1"/>
  <c r="P22" i="21" s="1"/>
  <c r="M32" i="21"/>
  <c r="O32" i="21" s="1"/>
  <c r="P32" i="21" s="1"/>
  <c r="M28" i="21"/>
  <c r="O28" i="21" s="1"/>
  <c r="P28" i="21" s="1"/>
  <c r="M24" i="21"/>
  <c r="O24" i="21" s="1"/>
  <c r="P24" i="21" s="1"/>
  <c r="M20" i="21"/>
  <c r="O20" i="21" s="1"/>
  <c r="P20" i="21" s="1"/>
  <c r="M16" i="21"/>
  <c r="O16" i="21" s="1"/>
  <c r="P16" i="21" s="1"/>
  <c r="M31" i="21"/>
  <c r="O31" i="21" s="1"/>
  <c r="P31" i="21" s="1"/>
  <c r="M27" i="21"/>
  <c r="O27" i="21" s="1"/>
  <c r="P27" i="21" s="1"/>
  <c r="M23" i="21"/>
  <c r="O23" i="21" s="1"/>
  <c r="P23" i="21" s="1"/>
  <c r="M19" i="21"/>
  <c r="O19" i="21" s="1"/>
  <c r="P19" i="21" s="1"/>
  <c r="M14" i="21"/>
  <c r="O14" i="21" s="1"/>
  <c r="P14" i="21" s="1"/>
  <c r="M30" i="21"/>
  <c r="O30" i="21" s="1"/>
  <c r="P30" i="21" s="1"/>
  <c r="M18" i="21"/>
  <c r="O18" i="21" s="1"/>
  <c r="P18" i="21" s="1"/>
  <c r="F9" i="21"/>
  <c r="J9" i="21"/>
  <c r="D8" i="21"/>
  <c r="G9" i="21"/>
  <c r="K9" i="21"/>
  <c r="G9" i="22"/>
  <c r="K9" i="22"/>
  <c r="M32" i="22"/>
  <c r="O32" i="22" s="1"/>
  <c r="P32" i="22" s="1"/>
  <c r="M28" i="22"/>
  <c r="O28" i="22" s="1"/>
  <c r="P28" i="22" s="1"/>
  <c r="M24" i="22"/>
  <c r="O24" i="22" s="1"/>
  <c r="P24" i="22" s="1"/>
  <c r="M20" i="22"/>
  <c r="O20" i="22" s="1"/>
  <c r="P20" i="22" s="1"/>
  <c r="M16" i="22"/>
  <c r="O16" i="22" s="1"/>
  <c r="P16" i="22" s="1"/>
  <c r="M31" i="22"/>
  <c r="O31" i="22" s="1"/>
  <c r="P31" i="22" s="1"/>
  <c r="M27" i="22"/>
  <c r="O27" i="22" s="1"/>
  <c r="P27" i="22" s="1"/>
  <c r="M23" i="22"/>
  <c r="O23" i="22" s="1"/>
  <c r="P23" i="22" s="1"/>
  <c r="M19" i="22"/>
  <c r="O19" i="22" s="1"/>
  <c r="P19" i="22" s="1"/>
  <c r="M14" i="22"/>
  <c r="O14" i="22" s="1"/>
  <c r="P14" i="22" s="1"/>
  <c r="M30" i="22"/>
  <c r="O30" i="22" s="1"/>
  <c r="P30" i="22" s="1"/>
  <c r="M26" i="22"/>
  <c r="O26" i="22" s="1"/>
  <c r="P26" i="22" s="1"/>
  <c r="M22" i="22"/>
  <c r="O22" i="22" s="1"/>
  <c r="P22" i="22" s="1"/>
  <c r="M18" i="22"/>
  <c r="M13" i="22"/>
  <c r="M29" i="22"/>
  <c r="O29" i="22" s="1"/>
  <c r="P29" i="22" s="1"/>
  <c r="M25" i="22"/>
  <c r="O25" i="22" s="1"/>
  <c r="P25" i="22" s="1"/>
  <c r="M21" i="22"/>
  <c r="O21" i="22" s="1"/>
  <c r="P21" i="22" s="1"/>
  <c r="M17" i="22"/>
  <c r="O17" i="22" s="1"/>
  <c r="P17" i="22" s="1"/>
  <c r="I9" i="22"/>
  <c r="G8" i="22"/>
  <c r="F9" i="22"/>
  <c r="J9" i="22"/>
  <c r="D8" i="22"/>
  <c r="L8" i="22"/>
  <c r="I6" i="22"/>
  <c r="L6" i="22"/>
  <c r="F8" i="21"/>
  <c r="J8" i="21"/>
  <c r="H6" i="22"/>
  <c r="E8" i="21"/>
  <c r="I8" i="21"/>
  <c r="H8" i="21"/>
  <c r="L8" i="21"/>
  <c r="F6" i="22"/>
  <c r="J6" i="22"/>
  <c r="G6" i="21"/>
  <c r="F6" i="21"/>
  <c r="F10" i="21" s="1"/>
  <c r="J6" i="21"/>
  <c r="H8" i="22"/>
  <c r="G6" i="22"/>
  <c r="G10" i="22" s="1"/>
  <c r="K6" i="22"/>
  <c r="K8" i="22"/>
  <c r="E27" i="23"/>
  <c r="F7" i="23"/>
  <c r="F27" i="23" s="1"/>
  <c r="E8" i="22"/>
  <c r="I8" i="22"/>
  <c r="F8" i="22"/>
  <c r="J8" i="22"/>
  <c r="I6" i="21"/>
  <c r="I10" i="21" s="1"/>
  <c r="K6" i="21"/>
  <c r="K10" i="21" s="1"/>
  <c r="H6" i="21"/>
  <c r="L6" i="21"/>
  <c r="G8" i="21"/>
  <c r="G33" i="3"/>
  <c r="E33" i="3"/>
  <c r="M33" i="22" l="1"/>
  <c r="O18" i="22"/>
  <c r="P18" i="22" s="1"/>
  <c r="J10" i="22"/>
  <c r="H10" i="22"/>
  <c r="O13" i="22"/>
  <c r="P13" i="22"/>
  <c r="P33" i="22" s="1"/>
  <c r="M33" i="21"/>
  <c r="O13" i="21"/>
  <c r="H10" i="21"/>
  <c r="J10" i="21"/>
  <c r="L10" i="21"/>
  <c r="G10" i="21"/>
  <c r="K10" i="22"/>
  <c r="F10" i="22"/>
  <c r="L10" i="22"/>
  <c r="I10" i="22"/>
  <c r="O33" i="22" l="1"/>
  <c r="P13" i="21"/>
  <c r="P33" i="21" s="1"/>
  <c r="O33" i="21"/>
  <c r="D33" i="3" l="1"/>
  <c r="F33" i="3" l="1"/>
  <c r="H33" i="3"/>
  <c r="I33" i="3"/>
  <c r="J33" i="3"/>
  <c r="K33" i="3"/>
  <c r="L33" i="3"/>
  <c r="C33" i="3"/>
  <c r="L7" i="3"/>
  <c r="K7" i="3"/>
  <c r="J7" i="3"/>
  <c r="I7" i="3"/>
  <c r="H7" i="3"/>
  <c r="G7" i="3"/>
  <c r="F7" i="3"/>
  <c r="E7" i="3"/>
  <c r="D7" i="3"/>
  <c r="L5" i="3"/>
  <c r="K5" i="3"/>
  <c r="K9" i="3" s="1"/>
  <c r="J5" i="3"/>
  <c r="I5" i="3"/>
  <c r="H5" i="3"/>
  <c r="G5" i="3"/>
  <c r="G9" i="3" s="1"/>
  <c r="F5" i="3"/>
  <c r="L4" i="3"/>
  <c r="K4" i="3"/>
  <c r="J4" i="3"/>
  <c r="I4" i="3"/>
  <c r="H4" i="3"/>
  <c r="G4" i="3"/>
  <c r="F4" i="3"/>
  <c r="E4" i="3"/>
  <c r="D4" i="3"/>
  <c r="C4" i="3"/>
  <c r="M13" i="3" l="1"/>
  <c r="O13" i="3" s="1"/>
  <c r="I9" i="3"/>
  <c r="F9" i="3"/>
  <c r="J9" i="3"/>
  <c r="H9" i="3"/>
  <c r="L9" i="3"/>
  <c r="M20" i="3"/>
  <c r="C88" i="20" l="1"/>
  <c r="C79" i="20"/>
  <c r="C70" i="20"/>
  <c r="C61" i="20"/>
  <c r="C52" i="20"/>
  <c r="C43" i="20"/>
  <c r="C34" i="20"/>
  <c r="C25" i="20"/>
  <c r="C16" i="20"/>
  <c r="C7" i="20"/>
  <c r="H87" i="20" l="1"/>
  <c r="H78" i="20"/>
  <c r="H69" i="20"/>
  <c r="H60" i="20"/>
  <c r="H51" i="20"/>
  <c r="H42" i="20"/>
  <c r="H33" i="20"/>
  <c r="H24" i="20"/>
  <c r="H15" i="20"/>
  <c r="H6" i="20"/>
  <c r="B95" i="20"/>
  <c r="B94" i="20"/>
  <c r="B93" i="20"/>
  <c r="B92" i="20"/>
  <c r="B91" i="20"/>
  <c r="B90" i="20"/>
  <c r="B89" i="20"/>
  <c r="B88" i="20"/>
  <c r="B86" i="20"/>
  <c r="B85" i="20"/>
  <c r="B84" i="20"/>
  <c r="B83" i="20"/>
  <c r="B82" i="20"/>
  <c r="B81" i="20"/>
  <c r="B80" i="20"/>
  <c r="B79" i="20"/>
  <c r="B77" i="20"/>
  <c r="B76" i="20"/>
  <c r="B75" i="20"/>
  <c r="B74" i="20"/>
  <c r="B73" i="20"/>
  <c r="B72" i="20"/>
  <c r="B71" i="20"/>
  <c r="B70" i="20"/>
  <c r="B68" i="20"/>
  <c r="B67" i="20"/>
  <c r="B66" i="20"/>
  <c r="B65" i="20"/>
  <c r="B64" i="20"/>
  <c r="B63" i="20"/>
  <c r="B62" i="20"/>
  <c r="B61" i="20"/>
  <c r="B59" i="20"/>
  <c r="B58" i="20"/>
  <c r="B57" i="20"/>
  <c r="B56" i="20"/>
  <c r="B55" i="20"/>
  <c r="B54" i="20"/>
  <c r="B53" i="20"/>
  <c r="B52" i="20"/>
  <c r="B50" i="20"/>
  <c r="B49" i="20"/>
  <c r="B48" i="20"/>
  <c r="B47" i="20"/>
  <c r="B46" i="20"/>
  <c r="B45" i="20"/>
  <c r="B44" i="20"/>
  <c r="B43" i="20"/>
  <c r="B41" i="20"/>
  <c r="B40" i="20"/>
  <c r="B39" i="20"/>
  <c r="B38" i="20"/>
  <c r="B37" i="20"/>
  <c r="B36" i="20"/>
  <c r="B35" i="20"/>
  <c r="B34" i="20"/>
  <c r="B32" i="20"/>
  <c r="B31" i="20"/>
  <c r="B30" i="20"/>
  <c r="B29" i="20"/>
  <c r="B28" i="20"/>
  <c r="B27" i="20"/>
  <c r="B26" i="20"/>
  <c r="B25" i="20"/>
  <c r="B23" i="20"/>
  <c r="B22" i="20"/>
  <c r="B21" i="20"/>
  <c r="B20" i="20"/>
  <c r="B19" i="20"/>
  <c r="B18" i="20"/>
  <c r="B17" i="20"/>
  <c r="B16" i="20"/>
  <c r="B14" i="20"/>
  <c r="B13" i="20"/>
  <c r="B12" i="20"/>
  <c r="B11" i="20"/>
  <c r="B10" i="20"/>
  <c r="B9" i="20"/>
  <c r="B8" i="20"/>
  <c r="B7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D70" i="20" l="1"/>
  <c r="E70" i="20" s="1"/>
  <c r="F70" i="20" s="1"/>
  <c r="G70" i="20" s="1"/>
  <c r="H70" i="20" s="1"/>
  <c r="I70" i="20" s="1"/>
  <c r="J70" i="20" s="1"/>
  <c r="K70" i="20" s="1"/>
  <c r="L70" i="20" s="1"/>
  <c r="M70" i="20" s="1"/>
  <c r="N70" i="20" s="1"/>
  <c r="O70" i="20" s="1"/>
  <c r="P70" i="20" s="1"/>
  <c r="Q70" i="20" s="1"/>
  <c r="R70" i="20" s="1"/>
  <c r="S70" i="20" s="1"/>
  <c r="T70" i="20" s="1"/>
  <c r="U70" i="20" s="1"/>
  <c r="V70" i="20" s="1"/>
  <c r="W70" i="20" s="1"/>
  <c r="X70" i="20" s="1"/>
  <c r="Y70" i="20" s="1"/>
  <c r="Z70" i="20" s="1"/>
  <c r="AA70" i="20" s="1"/>
  <c r="AB70" i="20" s="1"/>
  <c r="AC70" i="20" s="1"/>
  <c r="AD70" i="20" s="1"/>
  <c r="AE70" i="20" s="1"/>
  <c r="AF70" i="20" s="1"/>
  <c r="AG70" i="20" s="1"/>
  <c r="AH70" i="20" s="1"/>
  <c r="AI70" i="20" s="1"/>
  <c r="AJ70" i="20" s="1"/>
  <c r="AK70" i="20" s="1"/>
  <c r="AL70" i="20" s="1"/>
  <c r="AM70" i="20" s="1"/>
  <c r="AN70" i="20" s="1"/>
  <c r="AO70" i="20" s="1"/>
  <c r="AP70" i="20" s="1"/>
  <c r="D52" i="20"/>
  <c r="E52" i="20" s="1"/>
  <c r="F52" i="20" s="1"/>
  <c r="G52" i="20" s="1"/>
  <c r="H52" i="20" s="1"/>
  <c r="I52" i="20" s="1"/>
  <c r="J52" i="20" s="1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V52" i="20" s="1"/>
  <c r="W52" i="20" s="1"/>
  <c r="X52" i="20" s="1"/>
  <c r="Y52" i="20" s="1"/>
  <c r="Z52" i="20" s="1"/>
  <c r="AA52" i="20" s="1"/>
  <c r="AB52" i="20" s="1"/>
  <c r="AC52" i="20" s="1"/>
  <c r="AD52" i="20" s="1"/>
  <c r="AE52" i="20" s="1"/>
  <c r="AF52" i="20" s="1"/>
  <c r="AG52" i="20" s="1"/>
  <c r="AH52" i="20" s="1"/>
  <c r="AI52" i="20" s="1"/>
  <c r="AJ52" i="20" s="1"/>
  <c r="AK52" i="20" s="1"/>
  <c r="AL52" i="20" s="1"/>
  <c r="AM52" i="20" s="1"/>
  <c r="AN52" i="20" s="1"/>
  <c r="AO52" i="20" s="1"/>
  <c r="AP52" i="20" s="1"/>
  <c r="D88" i="20"/>
  <c r="E88" i="20" s="1"/>
  <c r="F88" i="20" s="1"/>
  <c r="G88" i="20" s="1"/>
  <c r="H88" i="20" s="1"/>
  <c r="I88" i="20" s="1"/>
  <c r="J88" i="20" s="1"/>
  <c r="K88" i="20" s="1"/>
  <c r="L88" i="20" s="1"/>
  <c r="M88" i="20" s="1"/>
  <c r="N88" i="20" s="1"/>
  <c r="O88" i="20" s="1"/>
  <c r="P88" i="20" s="1"/>
  <c r="Q88" i="20" s="1"/>
  <c r="R88" i="20" s="1"/>
  <c r="S88" i="20" s="1"/>
  <c r="T88" i="20" s="1"/>
  <c r="U88" i="20" s="1"/>
  <c r="V88" i="20" s="1"/>
  <c r="W88" i="20" s="1"/>
  <c r="X88" i="20" s="1"/>
  <c r="Y88" i="20" s="1"/>
  <c r="Z88" i="20" s="1"/>
  <c r="AA88" i="20" s="1"/>
  <c r="AB88" i="20" s="1"/>
  <c r="AC88" i="20" s="1"/>
  <c r="AD88" i="20" s="1"/>
  <c r="AE88" i="20" s="1"/>
  <c r="AF88" i="20" s="1"/>
  <c r="AG88" i="20" s="1"/>
  <c r="AH88" i="20" s="1"/>
  <c r="AI88" i="20" s="1"/>
  <c r="AJ88" i="20" s="1"/>
  <c r="AK88" i="20" s="1"/>
  <c r="AL88" i="20" s="1"/>
  <c r="AM88" i="20" s="1"/>
  <c r="AN88" i="20" s="1"/>
  <c r="AO88" i="20" s="1"/>
  <c r="AP88" i="20" s="1"/>
  <c r="D79" i="20"/>
  <c r="E79" i="20" s="1"/>
  <c r="F79" i="20" s="1"/>
  <c r="G79" i="20" s="1"/>
  <c r="H79" i="20" s="1"/>
  <c r="I79" i="20" s="1"/>
  <c r="J79" i="20" s="1"/>
  <c r="K79" i="20" s="1"/>
  <c r="L79" i="20" s="1"/>
  <c r="M79" i="20" s="1"/>
  <c r="N79" i="20" s="1"/>
  <c r="O79" i="20" s="1"/>
  <c r="P79" i="20" s="1"/>
  <c r="Q79" i="20" s="1"/>
  <c r="R79" i="20" s="1"/>
  <c r="S79" i="20" s="1"/>
  <c r="T79" i="20" s="1"/>
  <c r="U79" i="20" s="1"/>
  <c r="V79" i="20" s="1"/>
  <c r="W79" i="20" s="1"/>
  <c r="X79" i="20" s="1"/>
  <c r="Y79" i="20" s="1"/>
  <c r="Z79" i="20" s="1"/>
  <c r="AA79" i="20" s="1"/>
  <c r="AB79" i="20" s="1"/>
  <c r="AC79" i="20" s="1"/>
  <c r="AD79" i="20" s="1"/>
  <c r="AE79" i="20" s="1"/>
  <c r="AF79" i="20" s="1"/>
  <c r="AG79" i="20" s="1"/>
  <c r="AH79" i="20" s="1"/>
  <c r="AI79" i="20" s="1"/>
  <c r="AJ79" i="20" s="1"/>
  <c r="AK79" i="20" s="1"/>
  <c r="AL79" i="20" s="1"/>
  <c r="AM79" i="20" s="1"/>
  <c r="AN79" i="20" s="1"/>
  <c r="AO79" i="20" s="1"/>
  <c r="AP79" i="20" s="1"/>
  <c r="D61" i="20"/>
  <c r="E61" i="20" s="1"/>
  <c r="F61" i="20" s="1"/>
  <c r="G61" i="20" s="1"/>
  <c r="H61" i="20" s="1"/>
  <c r="I61" i="20" s="1"/>
  <c r="J61" i="20" s="1"/>
  <c r="K61" i="20" s="1"/>
  <c r="L61" i="20" s="1"/>
  <c r="M61" i="20" s="1"/>
  <c r="N61" i="20" s="1"/>
  <c r="O61" i="20" s="1"/>
  <c r="P61" i="20" s="1"/>
  <c r="Q61" i="20" s="1"/>
  <c r="R61" i="20" s="1"/>
  <c r="S61" i="20" s="1"/>
  <c r="T61" i="20" s="1"/>
  <c r="U61" i="20" s="1"/>
  <c r="V61" i="20" s="1"/>
  <c r="W61" i="20" s="1"/>
  <c r="X61" i="20" s="1"/>
  <c r="Y61" i="20" s="1"/>
  <c r="Z61" i="20" s="1"/>
  <c r="AA61" i="20" s="1"/>
  <c r="AB61" i="20" s="1"/>
  <c r="AC61" i="20" s="1"/>
  <c r="AD61" i="20" s="1"/>
  <c r="AE61" i="20" s="1"/>
  <c r="AF61" i="20" s="1"/>
  <c r="AG61" i="20" s="1"/>
  <c r="AH61" i="20" s="1"/>
  <c r="AI61" i="20" s="1"/>
  <c r="AJ61" i="20" s="1"/>
  <c r="AK61" i="20" s="1"/>
  <c r="AL61" i="20" s="1"/>
  <c r="AM61" i="20" s="1"/>
  <c r="AN61" i="20" s="1"/>
  <c r="AO61" i="20" s="1"/>
  <c r="AP61" i="20" s="1"/>
  <c r="D43" i="20"/>
  <c r="E43" i="20" s="1"/>
  <c r="F43" i="20" s="1"/>
  <c r="G43" i="20" s="1"/>
  <c r="H43" i="20" s="1"/>
  <c r="I43" i="20" s="1"/>
  <c r="J43" i="20" s="1"/>
  <c r="K43" i="20" s="1"/>
  <c r="L43" i="20" s="1"/>
  <c r="M43" i="20" s="1"/>
  <c r="N43" i="20" s="1"/>
  <c r="O43" i="20" s="1"/>
  <c r="P43" i="20" s="1"/>
  <c r="Q43" i="20" s="1"/>
  <c r="R43" i="20" s="1"/>
  <c r="S43" i="20" s="1"/>
  <c r="T43" i="20" s="1"/>
  <c r="U43" i="20" s="1"/>
  <c r="V43" i="20" s="1"/>
  <c r="W43" i="20" s="1"/>
  <c r="X43" i="20" s="1"/>
  <c r="Y43" i="20" s="1"/>
  <c r="Z43" i="20" s="1"/>
  <c r="AA43" i="20" s="1"/>
  <c r="AB43" i="20" s="1"/>
  <c r="AC43" i="20" s="1"/>
  <c r="AD43" i="20" s="1"/>
  <c r="AE43" i="20" s="1"/>
  <c r="AF43" i="20" s="1"/>
  <c r="AG43" i="20" s="1"/>
  <c r="AH43" i="20" s="1"/>
  <c r="AI43" i="20" s="1"/>
  <c r="AJ43" i="20" s="1"/>
  <c r="AK43" i="20" s="1"/>
  <c r="AL43" i="20" s="1"/>
  <c r="AM43" i="20" s="1"/>
  <c r="AN43" i="20" s="1"/>
  <c r="AO43" i="20" s="1"/>
  <c r="AP43" i="20" s="1"/>
  <c r="D34" i="20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AG34" i="20" s="1"/>
  <c r="AH34" i="20" s="1"/>
  <c r="AI34" i="20" s="1"/>
  <c r="AJ34" i="20" s="1"/>
  <c r="AK34" i="20" s="1"/>
  <c r="AL34" i="20" s="1"/>
  <c r="AM34" i="20" s="1"/>
  <c r="AN34" i="20" s="1"/>
  <c r="AO34" i="20" s="1"/>
  <c r="AP34" i="20" s="1"/>
  <c r="D25" i="20"/>
  <c r="E25" i="20" s="1"/>
  <c r="F25" i="20" s="1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W25" i="20" s="1"/>
  <c r="X25" i="20" s="1"/>
  <c r="Y25" i="20" s="1"/>
  <c r="Z25" i="20" s="1"/>
  <c r="AA25" i="20" s="1"/>
  <c r="AB25" i="20" s="1"/>
  <c r="AC25" i="20" s="1"/>
  <c r="AD25" i="20" s="1"/>
  <c r="AE25" i="20" s="1"/>
  <c r="AF25" i="20" s="1"/>
  <c r="AG25" i="20" s="1"/>
  <c r="AH25" i="20" s="1"/>
  <c r="AI25" i="20" s="1"/>
  <c r="AJ25" i="20" s="1"/>
  <c r="AK25" i="20" s="1"/>
  <c r="AL25" i="20" s="1"/>
  <c r="AM25" i="20" s="1"/>
  <c r="AN25" i="20" s="1"/>
  <c r="AO25" i="20" s="1"/>
  <c r="AP25" i="20" s="1"/>
  <c r="D16" i="20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AG16" i="20" s="1"/>
  <c r="AH16" i="20" s="1"/>
  <c r="AI16" i="20" s="1"/>
  <c r="AJ16" i="20" s="1"/>
  <c r="AK16" i="20" s="1"/>
  <c r="AL16" i="20" s="1"/>
  <c r="AM16" i="20" s="1"/>
  <c r="AN16" i="20" s="1"/>
  <c r="AO16" i="20" s="1"/>
  <c r="AP16" i="20" s="1"/>
  <c r="D7" i="20"/>
  <c r="E7" i="20" l="1"/>
  <c r="F7" i="20" l="1"/>
  <c r="G7" i="20" l="1"/>
  <c r="H7" i="20" l="1"/>
  <c r="I7" i="20" l="1"/>
  <c r="J7" i="20" l="1"/>
  <c r="K7" i="20" l="1"/>
  <c r="L7" i="20" l="1"/>
  <c r="M7" i="20" l="1"/>
  <c r="N7" i="20" l="1"/>
  <c r="O7" i="20" l="1"/>
  <c r="J6" i="3"/>
  <c r="M32" i="3"/>
  <c r="G6" i="3"/>
  <c r="M17" i="3"/>
  <c r="M21" i="3"/>
  <c r="M25" i="3"/>
  <c r="M29" i="3"/>
  <c r="M14" i="3"/>
  <c r="M18" i="3"/>
  <c r="M22" i="3"/>
  <c r="M26" i="3"/>
  <c r="M30" i="3"/>
  <c r="M23" i="3"/>
  <c r="M27" i="3"/>
  <c r="M31" i="3"/>
  <c r="M16" i="3"/>
  <c r="M24" i="3"/>
  <c r="M28" i="3"/>
  <c r="H6" i="3"/>
  <c r="L6" i="3"/>
  <c r="I6" i="3"/>
  <c r="M33" i="3" l="1"/>
  <c r="P7" i="20"/>
  <c r="O31" i="3"/>
  <c r="P31" i="3" s="1"/>
  <c r="O14" i="3"/>
  <c r="O17" i="3"/>
  <c r="P17" i="3" s="1"/>
  <c r="O16" i="3"/>
  <c r="P16" i="3" s="1"/>
  <c r="O23" i="3"/>
  <c r="P23" i="3" s="1"/>
  <c r="O29" i="3"/>
  <c r="P29" i="3" s="1"/>
  <c r="P13" i="3"/>
  <c r="O32" i="3"/>
  <c r="P32" i="3" s="1"/>
  <c r="O24" i="3"/>
  <c r="P24" i="3" s="1"/>
  <c r="O27" i="3"/>
  <c r="P27" i="3" s="1"/>
  <c r="O28" i="3"/>
  <c r="P28" i="3" s="1"/>
  <c r="O19" i="3"/>
  <c r="P19" i="3" s="1"/>
  <c r="O18" i="3"/>
  <c r="P18" i="3" s="1"/>
  <c r="O25" i="3"/>
  <c r="P25" i="3" s="1"/>
  <c r="O22" i="3"/>
  <c r="P22" i="3" s="1"/>
  <c r="O26" i="3"/>
  <c r="P26" i="3" s="1"/>
  <c r="O30" i="3"/>
  <c r="P30" i="3" s="1"/>
  <c r="O21" i="3"/>
  <c r="P21" i="3" s="1"/>
  <c r="O20" i="3"/>
  <c r="P14" i="3" l="1"/>
  <c r="O33" i="3"/>
  <c r="Q7" i="20"/>
  <c r="P20" i="3"/>
  <c r="P33" i="3" l="1"/>
  <c r="R7" i="20"/>
  <c r="S7" i="20" l="1"/>
  <c r="T7" i="20" l="1"/>
  <c r="F8" i="3"/>
  <c r="K8" i="3"/>
  <c r="U7" i="20" l="1"/>
  <c r="I8" i="3"/>
  <c r="I10" i="3" s="1"/>
  <c r="D8" i="3"/>
  <c r="G8" i="3"/>
  <c r="G10" i="3" s="1"/>
  <c r="E8" i="3"/>
  <c r="J8" i="3"/>
  <c r="J10" i="3" s="1"/>
  <c r="L8" i="3"/>
  <c r="L10" i="3" s="1"/>
  <c r="H8" i="3"/>
  <c r="H10" i="3" s="1"/>
  <c r="V7" i="20" l="1"/>
  <c r="W7" i="20" l="1"/>
  <c r="F6" i="3"/>
  <c r="F10" i="3" s="1"/>
  <c r="K6" i="3"/>
  <c r="K10" i="3" s="1"/>
  <c r="X7" i="20" l="1"/>
  <c r="Y7" i="20" l="1"/>
  <c r="Z7" i="20" l="1"/>
  <c r="C80" i="20"/>
  <c r="C17" i="20"/>
  <c r="C62" i="20"/>
  <c r="C44" i="20"/>
  <c r="C35" i="20"/>
  <c r="C8" i="20"/>
  <c r="C89" i="20"/>
  <c r="C53" i="20"/>
  <c r="C26" i="20"/>
  <c r="C71" i="20"/>
  <c r="C54" i="20" l="1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AD54" i="20" s="1"/>
  <c r="AE54" i="20" s="1"/>
  <c r="AF54" i="20" s="1"/>
  <c r="AG54" i="20" s="1"/>
  <c r="AH54" i="20" s="1"/>
  <c r="AI54" i="20" s="1"/>
  <c r="AJ54" i="20" s="1"/>
  <c r="AK54" i="20" s="1"/>
  <c r="AL54" i="20" s="1"/>
  <c r="AM54" i="20" s="1"/>
  <c r="AN54" i="20" s="1"/>
  <c r="AO54" i="20" s="1"/>
  <c r="AP54" i="20" s="1"/>
  <c r="C45" i="20"/>
  <c r="D45" i="20" s="1"/>
  <c r="E45" i="20" s="1"/>
  <c r="F45" i="20" s="1"/>
  <c r="G45" i="20" s="1"/>
  <c r="H45" i="20" s="1"/>
  <c r="I45" i="20" s="1"/>
  <c r="J45" i="20" s="1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V45" i="20" s="1"/>
  <c r="W45" i="20" s="1"/>
  <c r="X45" i="20" s="1"/>
  <c r="Y45" i="20" s="1"/>
  <c r="Z45" i="20" s="1"/>
  <c r="AA45" i="20" s="1"/>
  <c r="AB45" i="20" s="1"/>
  <c r="AC45" i="20" s="1"/>
  <c r="AD45" i="20" s="1"/>
  <c r="AE45" i="20" s="1"/>
  <c r="AF45" i="20" s="1"/>
  <c r="AG45" i="20" s="1"/>
  <c r="AH45" i="20" s="1"/>
  <c r="AI45" i="20" s="1"/>
  <c r="AJ45" i="20" s="1"/>
  <c r="AK45" i="20" s="1"/>
  <c r="AL45" i="20" s="1"/>
  <c r="AM45" i="20" s="1"/>
  <c r="AN45" i="20" s="1"/>
  <c r="AO45" i="20" s="1"/>
  <c r="AP45" i="20" s="1"/>
  <c r="C90" i="20"/>
  <c r="D90" i="20" s="1"/>
  <c r="E90" i="20" s="1"/>
  <c r="F90" i="20" s="1"/>
  <c r="G90" i="20" s="1"/>
  <c r="H90" i="20" s="1"/>
  <c r="I90" i="20" s="1"/>
  <c r="J90" i="20" s="1"/>
  <c r="K90" i="20" s="1"/>
  <c r="L90" i="20" s="1"/>
  <c r="M90" i="20" s="1"/>
  <c r="N90" i="20" s="1"/>
  <c r="O90" i="20" s="1"/>
  <c r="P90" i="20" s="1"/>
  <c r="Q90" i="20" s="1"/>
  <c r="R90" i="20" s="1"/>
  <c r="S90" i="20" s="1"/>
  <c r="T90" i="20" s="1"/>
  <c r="U90" i="20" s="1"/>
  <c r="V90" i="20" s="1"/>
  <c r="W90" i="20" s="1"/>
  <c r="X90" i="20" s="1"/>
  <c r="Y90" i="20" s="1"/>
  <c r="Z90" i="20" s="1"/>
  <c r="AA90" i="20" s="1"/>
  <c r="AB90" i="20" s="1"/>
  <c r="AC90" i="20" s="1"/>
  <c r="AD90" i="20" s="1"/>
  <c r="AE90" i="20" s="1"/>
  <c r="AF90" i="20" s="1"/>
  <c r="AG90" i="20" s="1"/>
  <c r="AH90" i="20" s="1"/>
  <c r="AI90" i="20" s="1"/>
  <c r="AJ90" i="20" s="1"/>
  <c r="AK90" i="20" s="1"/>
  <c r="AL90" i="20" s="1"/>
  <c r="AM90" i="20" s="1"/>
  <c r="AN90" i="20" s="1"/>
  <c r="AO90" i="20" s="1"/>
  <c r="AP90" i="20" s="1"/>
  <c r="C63" i="20"/>
  <c r="D63" i="20" s="1"/>
  <c r="E63" i="20" s="1"/>
  <c r="F63" i="20" s="1"/>
  <c r="G63" i="20" s="1"/>
  <c r="H63" i="20" s="1"/>
  <c r="I63" i="20" s="1"/>
  <c r="J63" i="20" s="1"/>
  <c r="K63" i="20" s="1"/>
  <c r="L63" i="20" s="1"/>
  <c r="M63" i="20" s="1"/>
  <c r="N63" i="20" s="1"/>
  <c r="O63" i="20" s="1"/>
  <c r="P63" i="20" s="1"/>
  <c r="Q63" i="20" s="1"/>
  <c r="R63" i="20" s="1"/>
  <c r="S63" i="20" s="1"/>
  <c r="T63" i="20" s="1"/>
  <c r="U63" i="20" s="1"/>
  <c r="V63" i="20" s="1"/>
  <c r="W63" i="20" s="1"/>
  <c r="X63" i="20" s="1"/>
  <c r="Y63" i="20" s="1"/>
  <c r="Z63" i="20" s="1"/>
  <c r="AA63" i="20" s="1"/>
  <c r="AB63" i="20" s="1"/>
  <c r="AC63" i="20" s="1"/>
  <c r="AD63" i="20" s="1"/>
  <c r="AE63" i="20" s="1"/>
  <c r="AF63" i="20" s="1"/>
  <c r="AG63" i="20" s="1"/>
  <c r="AH63" i="20" s="1"/>
  <c r="AI63" i="20" s="1"/>
  <c r="AJ63" i="20" s="1"/>
  <c r="AK63" i="20" s="1"/>
  <c r="AL63" i="20" s="1"/>
  <c r="AM63" i="20" s="1"/>
  <c r="AN63" i="20" s="1"/>
  <c r="AO63" i="20" s="1"/>
  <c r="AP63" i="20" s="1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AG72" i="20" s="1"/>
  <c r="AH72" i="20" s="1"/>
  <c r="AI72" i="20" s="1"/>
  <c r="AJ72" i="20" s="1"/>
  <c r="AK72" i="20" s="1"/>
  <c r="AL72" i="20" s="1"/>
  <c r="AM72" i="20" s="1"/>
  <c r="AN72" i="20" s="1"/>
  <c r="AO72" i="20" s="1"/>
  <c r="AP72" i="20" s="1"/>
  <c r="C9" i="20"/>
  <c r="D9" i="20" s="1"/>
  <c r="C18" i="20"/>
  <c r="D18" i="20" s="1"/>
  <c r="E18" i="20" s="1"/>
  <c r="F18" i="20" s="1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AI18" i="20" s="1"/>
  <c r="AJ18" i="20" s="1"/>
  <c r="AK18" i="20" s="1"/>
  <c r="AL18" i="20" s="1"/>
  <c r="AM18" i="20" s="1"/>
  <c r="AN18" i="20" s="1"/>
  <c r="AO18" i="20" s="1"/>
  <c r="AP18" i="20" s="1"/>
  <c r="C27" i="20"/>
  <c r="D27" i="20" s="1"/>
  <c r="E27" i="20" s="1"/>
  <c r="F27" i="20" s="1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Q27" i="20" s="1"/>
  <c r="R27" i="20" s="1"/>
  <c r="S27" i="20" s="1"/>
  <c r="T27" i="20" s="1"/>
  <c r="U27" i="20" s="1"/>
  <c r="V27" i="20" s="1"/>
  <c r="W27" i="20" s="1"/>
  <c r="X27" i="20" s="1"/>
  <c r="Y27" i="20" s="1"/>
  <c r="Z27" i="20" s="1"/>
  <c r="AA27" i="20" s="1"/>
  <c r="AB27" i="20" s="1"/>
  <c r="AC27" i="20" s="1"/>
  <c r="AD27" i="20" s="1"/>
  <c r="AE27" i="20" s="1"/>
  <c r="AF27" i="20" s="1"/>
  <c r="AG27" i="20" s="1"/>
  <c r="AH27" i="20" s="1"/>
  <c r="AI27" i="20" s="1"/>
  <c r="AJ27" i="20" s="1"/>
  <c r="AK27" i="20" s="1"/>
  <c r="AL27" i="20" s="1"/>
  <c r="AM27" i="20" s="1"/>
  <c r="AN27" i="20" s="1"/>
  <c r="AO27" i="20" s="1"/>
  <c r="AP27" i="20" s="1"/>
  <c r="C36" i="20"/>
  <c r="C81" i="20"/>
  <c r="D81" i="20" s="1"/>
  <c r="E81" i="20" s="1"/>
  <c r="F81" i="20" s="1"/>
  <c r="G81" i="20" s="1"/>
  <c r="H81" i="20" s="1"/>
  <c r="I81" i="20" s="1"/>
  <c r="J81" i="20" s="1"/>
  <c r="K81" i="20" s="1"/>
  <c r="L81" i="20" s="1"/>
  <c r="M81" i="20" s="1"/>
  <c r="N81" i="20" s="1"/>
  <c r="O81" i="20" s="1"/>
  <c r="P81" i="20" s="1"/>
  <c r="Q81" i="20" s="1"/>
  <c r="R81" i="20" s="1"/>
  <c r="S81" i="20" s="1"/>
  <c r="T81" i="20" s="1"/>
  <c r="U81" i="20" s="1"/>
  <c r="V81" i="20" s="1"/>
  <c r="W81" i="20" s="1"/>
  <c r="X81" i="20" s="1"/>
  <c r="Y81" i="20" s="1"/>
  <c r="Z81" i="20" s="1"/>
  <c r="AA81" i="20" s="1"/>
  <c r="AB81" i="20" s="1"/>
  <c r="AC81" i="20" s="1"/>
  <c r="AD81" i="20" s="1"/>
  <c r="AE81" i="20" s="1"/>
  <c r="AF81" i="20" s="1"/>
  <c r="AG81" i="20" s="1"/>
  <c r="AH81" i="20" s="1"/>
  <c r="AI81" i="20" s="1"/>
  <c r="AJ81" i="20" s="1"/>
  <c r="AK81" i="20" s="1"/>
  <c r="AL81" i="20" s="1"/>
  <c r="AM81" i="20" s="1"/>
  <c r="AN81" i="20" s="1"/>
  <c r="AO81" i="20" s="1"/>
  <c r="AP81" i="20" s="1"/>
  <c r="D53" i="20"/>
  <c r="E53" i="20" s="1"/>
  <c r="F53" i="20" s="1"/>
  <c r="G53" i="20" s="1"/>
  <c r="H53" i="20" s="1"/>
  <c r="I53" i="20" s="1"/>
  <c r="J53" i="20" s="1"/>
  <c r="K53" i="20" s="1"/>
  <c r="L53" i="20" s="1"/>
  <c r="M53" i="20" s="1"/>
  <c r="N53" i="20" s="1"/>
  <c r="O53" i="20" s="1"/>
  <c r="P53" i="20" s="1"/>
  <c r="Q53" i="20" s="1"/>
  <c r="R53" i="20" s="1"/>
  <c r="S53" i="20" s="1"/>
  <c r="T53" i="20" s="1"/>
  <c r="U53" i="20" s="1"/>
  <c r="V53" i="20" s="1"/>
  <c r="W53" i="20" s="1"/>
  <c r="X53" i="20" s="1"/>
  <c r="Y53" i="20" s="1"/>
  <c r="Z53" i="20" s="1"/>
  <c r="AA53" i="20" s="1"/>
  <c r="AB53" i="20" s="1"/>
  <c r="AC53" i="20" s="1"/>
  <c r="AD53" i="20" s="1"/>
  <c r="AE53" i="20" s="1"/>
  <c r="AF53" i="20" s="1"/>
  <c r="AG53" i="20" s="1"/>
  <c r="AH53" i="20" s="1"/>
  <c r="AI53" i="20" s="1"/>
  <c r="AJ53" i="20" s="1"/>
  <c r="AK53" i="20" s="1"/>
  <c r="AL53" i="20" s="1"/>
  <c r="AM53" i="20" s="1"/>
  <c r="AN53" i="20" s="1"/>
  <c r="AO53" i="20" s="1"/>
  <c r="AP53" i="20" s="1"/>
  <c r="D89" i="20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AD89" i="20" s="1"/>
  <c r="AE89" i="20" s="1"/>
  <c r="AF89" i="20" s="1"/>
  <c r="AG89" i="20" s="1"/>
  <c r="AH89" i="20" s="1"/>
  <c r="AI89" i="20" s="1"/>
  <c r="AJ89" i="20" s="1"/>
  <c r="AK89" i="20" s="1"/>
  <c r="AL89" i="20" s="1"/>
  <c r="AM89" i="20" s="1"/>
  <c r="AN89" i="20" s="1"/>
  <c r="AO89" i="20" s="1"/>
  <c r="AP89" i="20" s="1"/>
  <c r="D62" i="20"/>
  <c r="E62" i="20" s="1"/>
  <c r="F62" i="20" s="1"/>
  <c r="G62" i="20" s="1"/>
  <c r="H62" i="20" s="1"/>
  <c r="I62" i="20" s="1"/>
  <c r="J62" i="20" s="1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V62" i="20" s="1"/>
  <c r="W62" i="20" s="1"/>
  <c r="X62" i="20" s="1"/>
  <c r="Y62" i="20" s="1"/>
  <c r="Z62" i="20" s="1"/>
  <c r="AA62" i="20" s="1"/>
  <c r="AB62" i="20" s="1"/>
  <c r="AC62" i="20" s="1"/>
  <c r="AD62" i="20" s="1"/>
  <c r="AE62" i="20" s="1"/>
  <c r="AF62" i="20" s="1"/>
  <c r="AG62" i="20" s="1"/>
  <c r="AH62" i="20" s="1"/>
  <c r="AI62" i="20" s="1"/>
  <c r="AJ62" i="20" s="1"/>
  <c r="AK62" i="20" s="1"/>
  <c r="AL62" i="20" s="1"/>
  <c r="AM62" i="20" s="1"/>
  <c r="AN62" i="20" s="1"/>
  <c r="AO62" i="20" s="1"/>
  <c r="AP62" i="20" s="1"/>
  <c r="AA7" i="20"/>
  <c r="D44" i="20"/>
  <c r="E44" i="20" s="1"/>
  <c r="F44" i="20" s="1"/>
  <c r="G44" i="20" s="1"/>
  <c r="H44" i="20" s="1"/>
  <c r="I44" i="20" s="1"/>
  <c r="J44" i="20" s="1"/>
  <c r="K44" i="20" s="1"/>
  <c r="L44" i="20" s="1"/>
  <c r="M44" i="20" s="1"/>
  <c r="N44" i="20" s="1"/>
  <c r="O44" i="20" s="1"/>
  <c r="P44" i="20" s="1"/>
  <c r="Q44" i="20" s="1"/>
  <c r="R44" i="20" s="1"/>
  <c r="S44" i="20" s="1"/>
  <c r="T44" i="20" s="1"/>
  <c r="U44" i="20" s="1"/>
  <c r="V44" i="20" s="1"/>
  <c r="W44" i="20" s="1"/>
  <c r="X44" i="20" s="1"/>
  <c r="Y44" i="20" s="1"/>
  <c r="Z44" i="20" s="1"/>
  <c r="AA44" i="20" s="1"/>
  <c r="AB44" i="20" s="1"/>
  <c r="AC44" i="20" s="1"/>
  <c r="AD44" i="20" s="1"/>
  <c r="AE44" i="20" s="1"/>
  <c r="AF44" i="20" s="1"/>
  <c r="AG44" i="20" s="1"/>
  <c r="AH44" i="20" s="1"/>
  <c r="AI44" i="20" s="1"/>
  <c r="AJ44" i="20" s="1"/>
  <c r="AK44" i="20" s="1"/>
  <c r="AL44" i="20" s="1"/>
  <c r="AM44" i="20" s="1"/>
  <c r="AN44" i="20" s="1"/>
  <c r="AO44" i="20" s="1"/>
  <c r="AP44" i="20" s="1"/>
  <c r="D71" i="20"/>
  <c r="E71" i="20" s="1"/>
  <c r="F71" i="20" s="1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Q71" i="20" s="1"/>
  <c r="R71" i="20" s="1"/>
  <c r="S71" i="20" s="1"/>
  <c r="T71" i="20" s="1"/>
  <c r="U71" i="20" s="1"/>
  <c r="V71" i="20" s="1"/>
  <c r="W71" i="20" s="1"/>
  <c r="X71" i="20" s="1"/>
  <c r="Y71" i="20" s="1"/>
  <c r="Z71" i="20" s="1"/>
  <c r="AA71" i="20" s="1"/>
  <c r="AB71" i="20" s="1"/>
  <c r="AC71" i="20" s="1"/>
  <c r="AD71" i="20" s="1"/>
  <c r="AE71" i="20" s="1"/>
  <c r="AF71" i="20" s="1"/>
  <c r="AG71" i="20" s="1"/>
  <c r="AH71" i="20" s="1"/>
  <c r="AI71" i="20" s="1"/>
  <c r="AJ71" i="20" s="1"/>
  <c r="AK71" i="20" s="1"/>
  <c r="AL71" i="20" s="1"/>
  <c r="AM71" i="20" s="1"/>
  <c r="AN71" i="20" s="1"/>
  <c r="AO71" i="20" s="1"/>
  <c r="AP71" i="20" s="1"/>
  <c r="D8" i="20"/>
  <c r="D17" i="20"/>
  <c r="E17" i="20" s="1"/>
  <c r="F17" i="20" s="1"/>
  <c r="G17" i="20" s="1"/>
  <c r="H17" i="20" s="1"/>
  <c r="I17" i="20" s="1"/>
  <c r="J17" i="20" s="1"/>
  <c r="K17" i="20" s="1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V17" i="20" s="1"/>
  <c r="W17" i="20" s="1"/>
  <c r="X17" i="20" s="1"/>
  <c r="Y17" i="20" s="1"/>
  <c r="Z17" i="20" s="1"/>
  <c r="AA17" i="20" s="1"/>
  <c r="AB17" i="20" s="1"/>
  <c r="AC17" i="20" s="1"/>
  <c r="AD17" i="20" s="1"/>
  <c r="AE17" i="20" s="1"/>
  <c r="AF17" i="20" s="1"/>
  <c r="AG17" i="20" s="1"/>
  <c r="AH17" i="20" s="1"/>
  <c r="AI17" i="20" s="1"/>
  <c r="AJ17" i="20" s="1"/>
  <c r="AK17" i="20" s="1"/>
  <c r="AL17" i="20" s="1"/>
  <c r="AM17" i="20" s="1"/>
  <c r="AN17" i="20" s="1"/>
  <c r="AO17" i="20" s="1"/>
  <c r="AP17" i="20" s="1"/>
  <c r="D26" i="20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AG26" i="20" s="1"/>
  <c r="AH26" i="20" s="1"/>
  <c r="AI26" i="20" s="1"/>
  <c r="AJ26" i="20" s="1"/>
  <c r="AK26" i="20" s="1"/>
  <c r="AL26" i="20" s="1"/>
  <c r="AM26" i="20" s="1"/>
  <c r="AN26" i="20" s="1"/>
  <c r="AO26" i="20" s="1"/>
  <c r="AP26" i="20" s="1"/>
  <c r="D35" i="20"/>
  <c r="E35" i="20" s="1"/>
  <c r="F35" i="20" s="1"/>
  <c r="G35" i="20" s="1"/>
  <c r="H35" i="20" s="1"/>
  <c r="I35" i="20" s="1"/>
  <c r="J35" i="20" s="1"/>
  <c r="K35" i="20" s="1"/>
  <c r="L35" i="20" s="1"/>
  <c r="M35" i="20" s="1"/>
  <c r="N35" i="20" s="1"/>
  <c r="O35" i="20" s="1"/>
  <c r="P35" i="20" s="1"/>
  <c r="Q35" i="20" s="1"/>
  <c r="R35" i="20" s="1"/>
  <c r="S35" i="20" s="1"/>
  <c r="T35" i="20" s="1"/>
  <c r="U35" i="20" s="1"/>
  <c r="V35" i="20" s="1"/>
  <c r="W35" i="20" s="1"/>
  <c r="X35" i="20" s="1"/>
  <c r="Y35" i="20" s="1"/>
  <c r="Z35" i="20" s="1"/>
  <c r="AA35" i="20" s="1"/>
  <c r="AB35" i="20" s="1"/>
  <c r="AC35" i="20" s="1"/>
  <c r="AD35" i="20" s="1"/>
  <c r="AE35" i="20" s="1"/>
  <c r="AF35" i="20" s="1"/>
  <c r="AG35" i="20" s="1"/>
  <c r="AH35" i="20" s="1"/>
  <c r="AI35" i="20" s="1"/>
  <c r="AJ35" i="20" s="1"/>
  <c r="AK35" i="20" s="1"/>
  <c r="AL35" i="20" s="1"/>
  <c r="AM35" i="20" s="1"/>
  <c r="AN35" i="20" s="1"/>
  <c r="AO35" i="20" s="1"/>
  <c r="AP35" i="20" s="1"/>
  <c r="D80" i="20"/>
  <c r="E80" i="20" s="1"/>
  <c r="F80" i="20" s="1"/>
  <c r="G80" i="20" s="1"/>
  <c r="H80" i="20" s="1"/>
  <c r="I80" i="20" s="1"/>
  <c r="J80" i="20" s="1"/>
  <c r="K80" i="20" s="1"/>
  <c r="L80" i="20" s="1"/>
  <c r="M80" i="20" s="1"/>
  <c r="N80" i="20" s="1"/>
  <c r="O80" i="20" s="1"/>
  <c r="P80" i="20" s="1"/>
  <c r="Q80" i="20" s="1"/>
  <c r="R80" i="20" s="1"/>
  <c r="S80" i="20" s="1"/>
  <c r="T80" i="20" s="1"/>
  <c r="U80" i="20" s="1"/>
  <c r="V80" i="20" s="1"/>
  <c r="W80" i="20" s="1"/>
  <c r="X80" i="20" s="1"/>
  <c r="Y80" i="20" s="1"/>
  <c r="Z80" i="20" s="1"/>
  <c r="AA80" i="20" s="1"/>
  <c r="AB80" i="20" s="1"/>
  <c r="AC80" i="20" s="1"/>
  <c r="AD80" i="20" s="1"/>
  <c r="AE80" i="20" s="1"/>
  <c r="AF80" i="20" s="1"/>
  <c r="AG80" i="20" s="1"/>
  <c r="AH80" i="20" s="1"/>
  <c r="AI80" i="20" s="1"/>
  <c r="AJ80" i="20" s="1"/>
  <c r="AK80" i="20" s="1"/>
  <c r="AL80" i="20" s="1"/>
  <c r="AM80" i="20" s="1"/>
  <c r="AN80" i="20" s="1"/>
  <c r="AO80" i="20" s="1"/>
  <c r="AP80" i="20" s="1"/>
  <c r="D36" i="20" l="1"/>
  <c r="E36" i="20" s="1"/>
  <c r="F36" i="20" s="1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AG36" i="20" s="1"/>
  <c r="AH36" i="20" s="1"/>
  <c r="AI36" i="20" s="1"/>
  <c r="AJ36" i="20" s="1"/>
  <c r="AK36" i="20" s="1"/>
  <c r="AL36" i="20" s="1"/>
  <c r="AM36" i="20" s="1"/>
  <c r="AN36" i="20" s="1"/>
  <c r="AO36" i="20" s="1"/>
  <c r="AP36" i="20" s="1"/>
  <c r="E9" i="20"/>
  <c r="C82" i="20"/>
  <c r="C28" i="20"/>
  <c r="C46" i="20"/>
  <c r="C10" i="20"/>
  <c r="C64" i="20"/>
  <c r="C37" i="20"/>
  <c r="C55" i="20"/>
  <c r="C19" i="20"/>
  <c r="C73" i="20"/>
  <c r="C91" i="20"/>
  <c r="E8" i="20"/>
  <c r="AB7" i="20"/>
  <c r="D10" i="20" l="1"/>
  <c r="E10" i="20" s="1"/>
  <c r="F10" i="20" s="1"/>
  <c r="G10" i="20" s="1"/>
  <c r="H10" i="20" s="1"/>
  <c r="I10" i="20" s="1"/>
  <c r="J10" i="20" s="1"/>
  <c r="K10" i="20" s="1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V10" i="20" s="1"/>
  <c r="W10" i="20" s="1"/>
  <c r="X10" i="20" s="1"/>
  <c r="Y10" i="20" s="1"/>
  <c r="Z10" i="20" s="1"/>
  <c r="AA10" i="20" s="1"/>
  <c r="F9" i="20"/>
  <c r="D91" i="20"/>
  <c r="E91" i="20" s="1"/>
  <c r="F91" i="20" s="1"/>
  <c r="G91" i="20" s="1"/>
  <c r="H91" i="20" s="1"/>
  <c r="I91" i="20" s="1"/>
  <c r="J91" i="20" s="1"/>
  <c r="K91" i="20" s="1"/>
  <c r="L91" i="20" s="1"/>
  <c r="M91" i="20" s="1"/>
  <c r="N91" i="20" s="1"/>
  <c r="O91" i="20" s="1"/>
  <c r="P91" i="20" s="1"/>
  <c r="Q91" i="20" s="1"/>
  <c r="R91" i="20" s="1"/>
  <c r="S91" i="20" s="1"/>
  <c r="T91" i="20" s="1"/>
  <c r="U91" i="20" s="1"/>
  <c r="V91" i="20" s="1"/>
  <c r="W91" i="20" s="1"/>
  <c r="X91" i="20" s="1"/>
  <c r="Y91" i="20" s="1"/>
  <c r="Z91" i="20" s="1"/>
  <c r="AA91" i="20" s="1"/>
  <c r="AB91" i="20" s="1"/>
  <c r="AC91" i="20" s="1"/>
  <c r="AD91" i="20" s="1"/>
  <c r="AE91" i="20" s="1"/>
  <c r="AF91" i="20" s="1"/>
  <c r="AG91" i="20" s="1"/>
  <c r="AH91" i="20" s="1"/>
  <c r="AI91" i="20" s="1"/>
  <c r="AJ91" i="20" s="1"/>
  <c r="AK91" i="20" s="1"/>
  <c r="AL91" i="20" s="1"/>
  <c r="AM91" i="20" s="1"/>
  <c r="AN91" i="20" s="1"/>
  <c r="AO91" i="20" s="1"/>
  <c r="AP91" i="20" s="1"/>
  <c r="C92" i="20"/>
  <c r="D37" i="20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AE37" i="20" s="1"/>
  <c r="AF37" i="20" s="1"/>
  <c r="AG37" i="20" s="1"/>
  <c r="AH37" i="20" s="1"/>
  <c r="AI37" i="20" s="1"/>
  <c r="AJ37" i="20" s="1"/>
  <c r="AK37" i="20" s="1"/>
  <c r="AL37" i="20" s="1"/>
  <c r="AM37" i="20" s="1"/>
  <c r="AN37" i="20" s="1"/>
  <c r="AO37" i="20" s="1"/>
  <c r="AP37" i="20" s="1"/>
  <c r="C38" i="20"/>
  <c r="D64" i="20"/>
  <c r="E64" i="20" s="1"/>
  <c r="F64" i="20" s="1"/>
  <c r="G64" i="20" s="1"/>
  <c r="H64" i="20" s="1"/>
  <c r="I64" i="20" s="1"/>
  <c r="J64" i="20" s="1"/>
  <c r="K64" i="20" s="1"/>
  <c r="L64" i="20" s="1"/>
  <c r="M64" i="20" s="1"/>
  <c r="N64" i="20" s="1"/>
  <c r="O64" i="20" s="1"/>
  <c r="P64" i="20" s="1"/>
  <c r="Q64" i="20" s="1"/>
  <c r="R64" i="20" s="1"/>
  <c r="S64" i="20" s="1"/>
  <c r="T64" i="20" s="1"/>
  <c r="U64" i="20" s="1"/>
  <c r="V64" i="20" s="1"/>
  <c r="W64" i="20" s="1"/>
  <c r="X64" i="20" s="1"/>
  <c r="Y64" i="20" s="1"/>
  <c r="Z64" i="20" s="1"/>
  <c r="AA64" i="20" s="1"/>
  <c r="AB64" i="20" s="1"/>
  <c r="AC64" i="20" s="1"/>
  <c r="AD64" i="20" s="1"/>
  <c r="AE64" i="20" s="1"/>
  <c r="AF64" i="20" s="1"/>
  <c r="AG64" i="20" s="1"/>
  <c r="AH64" i="20" s="1"/>
  <c r="AI64" i="20" s="1"/>
  <c r="AJ64" i="20" s="1"/>
  <c r="AK64" i="20" s="1"/>
  <c r="AL64" i="20" s="1"/>
  <c r="AM64" i="20" s="1"/>
  <c r="AN64" i="20" s="1"/>
  <c r="AO64" i="20" s="1"/>
  <c r="AP64" i="20" s="1"/>
  <c r="C65" i="20"/>
  <c r="C11" i="20"/>
  <c r="D46" i="20"/>
  <c r="E46" i="20" s="1"/>
  <c r="F46" i="20" s="1"/>
  <c r="G46" i="20" s="1"/>
  <c r="H46" i="20" s="1"/>
  <c r="I46" i="20" s="1"/>
  <c r="J46" i="20" s="1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V46" i="20" s="1"/>
  <c r="W46" i="20" s="1"/>
  <c r="X46" i="20" s="1"/>
  <c r="Y46" i="20" s="1"/>
  <c r="Z46" i="20" s="1"/>
  <c r="AA46" i="20" s="1"/>
  <c r="AB46" i="20" s="1"/>
  <c r="AC46" i="20" s="1"/>
  <c r="AD46" i="20" s="1"/>
  <c r="AE46" i="20" s="1"/>
  <c r="AF46" i="20" s="1"/>
  <c r="AG46" i="20" s="1"/>
  <c r="AH46" i="20" s="1"/>
  <c r="AI46" i="20" s="1"/>
  <c r="AJ46" i="20" s="1"/>
  <c r="AK46" i="20" s="1"/>
  <c r="AL46" i="20" s="1"/>
  <c r="AM46" i="20" s="1"/>
  <c r="AN46" i="20" s="1"/>
  <c r="AO46" i="20" s="1"/>
  <c r="AP46" i="20" s="1"/>
  <c r="C47" i="20"/>
  <c r="D55" i="20"/>
  <c r="E55" i="20" s="1"/>
  <c r="F55" i="20" s="1"/>
  <c r="G55" i="20" s="1"/>
  <c r="H55" i="20" s="1"/>
  <c r="I55" i="20" s="1"/>
  <c r="J55" i="20" s="1"/>
  <c r="K55" i="20" s="1"/>
  <c r="L55" i="20" s="1"/>
  <c r="M55" i="20" s="1"/>
  <c r="N55" i="20" s="1"/>
  <c r="O55" i="20" s="1"/>
  <c r="P55" i="20" s="1"/>
  <c r="Q55" i="20" s="1"/>
  <c r="R55" i="20" s="1"/>
  <c r="S55" i="20" s="1"/>
  <c r="T55" i="20" s="1"/>
  <c r="U55" i="20" s="1"/>
  <c r="V55" i="20" s="1"/>
  <c r="W55" i="20" s="1"/>
  <c r="X55" i="20" s="1"/>
  <c r="Y55" i="20" s="1"/>
  <c r="Z55" i="20" s="1"/>
  <c r="AA55" i="20" s="1"/>
  <c r="AB55" i="20" s="1"/>
  <c r="AC55" i="20" s="1"/>
  <c r="AD55" i="20" s="1"/>
  <c r="AE55" i="20" s="1"/>
  <c r="AF55" i="20" s="1"/>
  <c r="AG55" i="20" s="1"/>
  <c r="AH55" i="20" s="1"/>
  <c r="AI55" i="20" s="1"/>
  <c r="AJ55" i="20" s="1"/>
  <c r="AK55" i="20" s="1"/>
  <c r="AL55" i="20" s="1"/>
  <c r="AM55" i="20" s="1"/>
  <c r="AN55" i="20" s="1"/>
  <c r="AO55" i="20" s="1"/>
  <c r="AP55" i="20" s="1"/>
  <c r="C56" i="20"/>
  <c r="D19" i="20"/>
  <c r="C20" i="20"/>
  <c r="D82" i="20"/>
  <c r="E82" i="20" s="1"/>
  <c r="F82" i="20" s="1"/>
  <c r="G82" i="20" s="1"/>
  <c r="H82" i="20" s="1"/>
  <c r="I82" i="20" s="1"/>
  <c r="J82" i="20" s="1"/>
  <c r="K82" i="20" s="1"/>
  <c r="L82" i="20" s="1"/>
  <c r="M82" i="20" s="1"/>
  <c r="N82" i="20" s="1"/>
  <c r="O82" i="20" s="1"/>
  <c r="P82" i="20" s="1"/>
  <c r="Q82" i="20" s="1"/>
  <c r="R82" i="20" s="1"/>
  <c r="S82" i="20" s="1"/>
  <c r="T82" i="20" s="1"/>
  <c r="U82" i="20" s="1"/>
  <c r="V82" i="20" s="1"/>
  <c r="W82" i="20" s="1"/>
  <c r="X82" i="20" s="1"/>
  <c r="Y82" i="20" s="1"/>
  <c r="Z82" i="20" s="1"/>
  <c r="AA82" i="20" s="1"/>
  <c r="AB82" i="20" s="1"/>
  <c r="AC82" i="20" s="1"/>
  <c r="AD82" i="20" s="1"/>
  <c r="AE82" i="20" s="1"/>
  <c r="AF82" i="20" s="1"/>
  <c r="AG82" i="20" s="1"/>
  <c r="AH82" i="20" s="1"/>
  <c r="AI82" i="20" s="1"/>
  <c r="AJ82" i="20" s="1"/>
  <c r="AK82" i="20" s="1"/>
  <c r="AL82" i="20" s="1"/>
  <c r="AM82" i="20" s="1"/>
  <c r="AN82" i="20" s="1"/>
  <c r="AO82" i="20" s="1"/>
  <c r="AP82" i="20" s="1"/>
  <c r="C83" i="20"/>
  <c r="D73" i="20"/>
  <c r="E73" i="20" s="1"/>
  <c r="F73" i="20" s="1"/>
  <c r="G73" i="20" s="1"/>
  <c r="H73" i="20" s="1"/>
  <c r="I73" i="20" s="1"/>
  <c r="J73" i="20" s="1"/>
  <c r="K73" i="20" s="1"/>
  <c r="L73" i="20" s="1"/>
  <c r="M73" i="20" s="1"/>
  <c r="N73" i="20" s="1"/>
  <c r="O73" i="20" s="1"/>
  <c r="P73" i="20" s="1"/>
  <c r="Q73" i="20" s="1"/>
  <c r="R73" i="20" s="1"/>
  <c r="S73" i="20" s="1"/>
  <c r="T73" i="20" s="1"/>
  <c r="U73" i="20" s="1"/>
  <c r="V73" i="20" s="1"/>
  <c r="W73" i="20" s="1"/>
  <c r="X73" i="20" s="1"/>
  <c r="Y73" i="20" s="1"/>
  <c r="Z73" i="20" s="1"/>
  <c r="AA73" i="20" s="1"/>
  <c r="AB73" i="20" s="1"/>
  <c r="AC73" i="20" s="1"/>
  <c r="AD73" i="20" s="1"/>
  <c r="AE73" i="20" s="1"/>
  <c r="AF73" i="20" s="1"/>
  <c r="AG73" i="20" s="1"/>
  <c r="AH73" i="20" s="1"/>
  <c r="AI73" i="20" s="1"/>
  <c r="AJ73" i="20" s="1"/>
  <c r="AK73" i="20" s="1"/>
  <c r="AL73" i="20" s="1"/>
  <c r="AM73" i="20" s="1"/>
  <c r="AN73" i="20" s="1"/>
  <c r="AO73" i="20" s="1"/>
  <c r="AP73" i="20" s="1"/>
  <c r="C74" i="20"/>
  <c r="D28" i="20"/>
  <c r="E28" i="20" s="1"/>
  <c r="F28" i="20" s="1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AG28" i="20" s="1"/>
  <c r="AH28" i="20" s="1"/>
  <c r="AI28" i="20" s="1"/>
  <c r="AJ28" i="20" s="1"/>
  <c r="AK28" i="20" s="1"/>
  <c r="AL28" i="20" s="1"/>
  <c r="AM28" i="20" s="1"/>
  <c r="AN28" i="20" s="1"/>
  <c r="AO28" i="20" s="1"/>
  <c r="AP28" i="20" s="1"/>
  <c r="C29" i="20"/>
  <c r="AC7" i="20"/>
  <c r="AB10" i="20"/>
  <c r="F8" i="20"/>
  <c r="C12" i="20" l="1"/>
  <c r="D11" i="20"/>
  <c r="E11" i="20" s="1"/>
  <c r="F11" i="20" s="1"/>
  <c r="G11" i="20" s="1"/>
  <c r="H11" i="20" s="1"/>
  <c r="I11" i="20" s="1"/>
  <c r="J11" i="20" s="1"/>
  <c r="K11" i="20" s="1"/>
  <c r="L11" i="20" s="1"/>
  <c r="M11" i="20" s="1"/>
  <c r="N11" i="20" s="1"/>
  <c r="O11" i="20" s="1"/>
  <c r="P11" i="20" s="1"/>
  <c r="Q11" i="20" s="1"/>
  <c r="R11" i="20" s="1"/>
  <c r="S11" i="20" s="1"/>
  <c r="T11" i="20" s="1"/>
  <c r="U11" i="20" s="1"/>
  <c r="V11" i="20" s="1"/>
  <c r="W11" i="20" s="1"/>
  <c r="X11" i="20" s="1"/>
  <c r="Y11" i="20" s="1"/>
  <c r="Z11" i="20" s="1"/>
  <c r="AA11" i="20" s="1"/>
  <c r="AB11" i="20" s="1"/>
  <c r="AC11" i="20" s="1"/>
  <c r="D74" i="20"/>
  <c r="E74" i="20" s="1"/>
  <c r="F74" i="20" s="1"/>
  <c r="G74" i="20" s="1"/>
  <c r="H74" i="20" s="1"/>
  <c r="I74" i="20" s="1"/>
  <c r="J74" i="20" s="1"/>
  <c r="K74" i="20" s="1"/>
  <c r="L74" i="20" s="1"/>
  <c r="M74" i="20" s="1"/>
  <c r="N74" i="20" s="1"/>
  <c r="O74" i="20" s="1"/>
  <c r="P74" i="20" s="1"/>
  <c r="Q74" i="20" s="1"/>
  <c r="R74" i="20" s="1"/>
  <c r="S74" i="20" s="1"/>
  <c r="T74" i="20" s="1"/>
  <c r="U74" i="20" s="1"/>
  <c r="V74" i="20" s="1"/>
  <c r="W74" i="20" s="1"/>
  <c r="X74" i="20" s="1"/>
  <c r="Y74" i="20" s="1"/>
  <c r="Z74" i="20" s="1"/>
  <c r="AA74" i="20" s="1"/>
  <c r="AB74" i="20" s="1"/>
  <c r="AC74" i="20" s="1"/>
  <c r="AD74" i="20" s="1"/>
  <c r="AE74" i="20" s="1"/>
  <c r="AF74" i="20" s="1"/>
  <c r="AG74" i="20" s="1"/>
  <c r="AH74" i="20" s="1"/>
  <c r="AI74" i="20" s="1"/>
  <c r="AJ74" i="20" s="1"/>
  <c r="AK74" i="20" s="1"/>
  <c r="AL74" i="20" s="1"/>
  <c r="AM74" i="20" s="1"/>
  <c r="AN74" i="20" s="1"/>
  <c r="AO74" i="20" s="1"/>
  <c r="AP74" i="20" s="1"/>
  <c r="C75" i="20"/>
  <c r="D20" i="20"/>
  <c r="C21" i="20"/>
  <c r="D47" i="20"/>
  <c r="E47" i="20" s="1"/>
  <c r="F47" i="20" s="1"/>
  <c r="G47" i="20" s="1"/>
  <c r="H47" i="20" s="1"/>
  <c r="I47" i="20" s="1"/>
  <c r="J47" i="20" s="1"/>
  <c r="K47" i="20" s="1"/>
  <c r="L47" i="20" s="1"/>
  <c r="M47" i="20" s="1"/>
  <c r="N47" i="20" s="1"/>
  <c r="O47" i="20" s="1"/>
  <c r="P47" i="20" s="1"/>
  <c r="Q47" i="20" s="1"/>
  <c r="R47" i="20" s="1"/>
  <c r="S47" i="20" s="1"/>
  <c r="T47" i="20" s="1"/>
  <c r="U47" i="20" s="1"/>
  <c r="V47" i="20" s="1"/>
  <c r="W47" i="20" s="1"/>
  <c r="X47" i="20" s="1"/>
  <c r="Y47" i="20" s="1"/>
  <c r="Z47" i="20" s="1"/>
  <c r="AA47" i="20" s="1"/>
  <c r="AB47" i="20" s="1"/>
  <c r="AC47" i="20" s="1"/>
  <c r="AD47" i="20" s="1"/>
  <c r="AE47" i="20" s="1"/>
  <c r="AF47" i="20" s="1"/>
  <c r="AG47" i="20" s="1"/>
  <c r="AH47" i="20" s="1"/>
  <c r="AI47" i="20" s="1"/>
  <c r="AJ47" i="20" s="1"/>
  <c r="AK47" i="20" s="1"/>
  <c r="AL47" i="20" s="1"/>
  <c r="AM47" i="20" s="1"/>
  <c r="AN47" i="20" s="1"/>
  <c r="AO47" i="20" s="1"/>
  <c r="AP47" i="20" s="1"/>
  <c r="C48" i="20"/>
  <c r="D65" i="20"/>
  <c r="E65" i="20" s="1"/>
  <c r="F65" i="20" s="1"/>
  <c r="G65" i="20" s="1"/>
  <c r="H65" i="20" s="1"/>
  <c r="I65" i="20" s="1"/>
  <c r="J65" i="20" s="1"/>
  <c r="K65" i="20" s="1"/>
  <c r="L65" i="20" s="1"/>
  <c r="M65" i="20" s="1"/>
  <c r="N65" i="20" s="1"/>
  <c r="O65" i="20" s="1"/>
  <c r="P65" i="20" s="1"/>
  <c r="Q65" i="20" s="1"/>
  <c r="R65" i="20" s="1"/>
  <c r="S65" i="20" s="1"/>
  <c r="T65" i="20" s="1"/>
  <c r="U65" i="20" s="1"/>
  <c r="V65" i="20" s="1"/>
  <c r="W65" i="20" s="1"/>
  <c r="X65" i="20" s="1"/>
  <c r="Y65" i="20" s="1"/>
  <c r="Z65" i="20" s="1"/>
  <c r="AA65" i="20" s="1"/>
  <c r="AB65" i="20" s="1"/>
  <c r="AC65" i="20" s="1"/>
  <c r="AD65" i="20" s="1"/>
  <c r="AE65" i="20" s="1"/>
  <c r="AF65" i="20" s="1"/>
  <c r="AG65" i="20" s="1"/>
  <c r="AH65" i="20" s="1"/>
  <c r="AI65" i="20" s="1"/>
  <c r="AJ65" i="20" s="1"/>
  <c r="AK65" i="20" s="1"/>
  <c r="AL65" i="20" s="1"/>
  <c r="AM65" i="20" s="1"/>
  <c r="AN65" i="20" s="1"/>
  <c r="AO65" i="20" s="1"/>
  <c r="AP65" i="20" s="1"/>
  <c r="C66" i="20"/>
  <c r="D92" i="20"/>
  <c r="E92" i="20" s="1"/>
  <c r="F92" i="20" s="1"/>
  <c r="G92" i="20" s="1"/>
  <c r="H92" i="20" s="1"/>
  <c r="I92" i="20" s="1"/>
  <c r="J92" i="20" s="1"/>
  <c r="K92" i="20" s="1"/>
  <c r="L92" i="20" s="1"/>
  <c r="M92" i="20" s="1"/>
  <c r="N92" i="20" s="1"/>
  <c r="O92" i="20" s="1"/>
  <c r="P92" i="20" s="1"/>
  <c r="Q92" i="20" s="1"/>
  <c r="R92" i="20" s="1"/>
  <c r="S92" i="20" s="1"/>
  <c r="T92" i="20" s="1"/>
  <c r="U92" i="20" s="1"/>
  <c r="V92" i="20" s="1"/>
  <c r="W92" i="20" s="1"/>
  <c r="X92" i="20" s="1"/>
  <c r="Y92" i="20" s="1"/>
  <c r="Z92" i="20" s="1"/>
  <c r="AA92" i="20" s="1"/>
  <c r="AB92" i="20" s="1"/>
  <c r="AC92" i="20" s="1"/>
  <c r="AD92" i="20" s="1"/>
  <c r="AE92" i="20" s="1"/>
  <c r="AF92" i="20" s="1"/>
  <c r="AG92" i="20" s="1"/>
  <c r="AH92" i="20" s="1"/>
  <c r="AI92" i="20" s="1"/>
  <c r="AJ92" i="20" s="1"/>
  <c r="AK92" i="20" s="1"/>
  <c r="AL92" i="20" s="1"/>
  <c r="AM92" i="20" s="1"/>
  <c r="AN92" i="20" s="1"/>
  <c r="AO92" i="20" s="1"/>
  <c r="AP92" i="20" s="1"/>
  <c r="C93" i="20"/>
  <c r="D29" i="20"/>
  <c r="E29" i="20" s="1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V29" i="20" s="1"/>
  <c r="W29" i="20" s="1"/>
  <c r="X29" i="20" s="1"/>
  <c r="Y29" i="20" s="1"/>
  <c r="Z29" i="20" s="1"/>
  <c r="AA29" i="20" s="1"/>
  <c r="AB29" i="20" s="1"/>
  <c r="AC29" i="20" s="1"/>
  <c r="AD29" i="20" s="1"/>
  <c r="AE29" i="20" s="1"/>
  <c r="AF29" i="20" s="1"/>
  <c r="AG29" i="20" s="1"/>
  <c r="AH29" i="20" s="1"/>
  <c r="AI29" i="20" s="1"/>
  <c r="AJ29" i="20" s="1"/>
  <c r="AK29" i="20" s="1"/>
  <c r="AL29" i="20" s="1"/>
  <c r="AM29" i="20" s="1"/>
  <c r="AN29" i="20" s="1"/>
  <c r="AO29" i="20" s="1"/>
  <c r="AP29" i="20" s="1"/>
  <c r="C30" i="20"/>
  <c r="D83" i="20"/>
  <c r="E83" i="20" s="1"/>
  <c r="F83" i="20" s="1"/>
  <c r="G83" i="20" s="1"/>
  <c r="H83" i="20" s="1"/>
  <c r="I83" i="20" s="1"/>
  <c r="J83" i="20" s="1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V83" i="20" s="1"/>
  <c r="W83" i="20" s="1"/>
  <c r="X83" i="20" s="1"/>
  <c r="Y83" i="20" s="1"/>
  <c r="Z83" i="20" s="1"/>
  <c r="AA83" i="20" s="1"/>
  <c r="AB83" i="20" s="1"/>
  <c r="AC83" i="20" s="1"/>
  <c r="AD83" i="20" s="1"/>
  <c r="AE83" i="20" s="1"/>
  <c r="AF83" i="20" s="1"/>
  <c r="AG83" i="20" s="1"/>
  <c r="AH83" i="20" s="1"/>
  <c r="AI83" i="20" s="1"/>
  <c r="AJ83" i="20" s="1"/>
  <c r="AK83" i="20" s="1"/>
  <c r="AL83" i="20" s="1"/>
  <c r="AM83" i="20" s="1"/>
  <c r="AN83" i="20" s="1"/>
  <c r="AO83" i="20" s="1"/>
  <c r="AP83" i="20" s="1"/>
  <c r="C84" i="20"/>
  <c r="D56" i="20"/>
  <c r="E56" i="20" s="1"/>
  <c r="F56" i="20" s="1"/>
  <c r="G56" i="20" s="1"/>
  <c r="H56" i="20" s="1"/>
  <c r="I56" i="20" s="1"/>
  <c r="J56" i="20" s="1"/>
  <c r="K56" i="20" s="1"/>
  <c r="L56" i="20" s="1"/>
  <c r="M56" i="20" s="1"/>
  <c r="N56" i="20" s="1"/>
  <c r="O56" i="20" s="1"/>
  <c r="P56" i="20" s="1"/>
  <c r="Q56" i="20" s="1"/>
  <c r="R56" i="20" s="1"/>
  <c r="S56" i="20" s="1"/>
  <c r="T56" i="20" s="1"/>
  <c r="U56" i="20" s="1"/>
  <c r="V56" i="20" s="1"/>
  <c r="W56" i="20" s="1"/>
  <c r="X56" i="20" s="1"/>
  <c r="Y56" i="20" s="1"/>
  <c r="Z56" i="20" s="1"/>
  <c r="AA56" i="20" s="1"/>
  <c r="AB56" i="20" s="1"/>
  <c r="AC56" i="20" s="1"/>
  <c r="AD56" i="20" s="1"/>
  <c r="AE56" i="20" s="1"/>
  <c r="AF56" i="20" s="1"/>
  <c r="AG56" i="20" s="1"/>
  <c r="AH56" i="20" s="1"/>
  <c r="AI56" i="20" s="1"/>
  <c r="AJ56" i="20" s="1"/>
  <c r="AK56" i="20" s="1"/>
  <c r="AL56" i="20" s="1"/>
  <c r="AM56" i="20" s="1"/>
  <c r="AN56" i="20" s="1"/>
  <c r="AO56" i="20" s="1"/>
  <c r="AP56" i="20" s="1"/>
  <c r="C57" i="20"/>
  <c r="D38" i="20"/>
  <c r="E38" i="20" s="1"/>
  <c r="F38" i="20" s="1"/>
  <c r="G38" i="20" s="1"/>
  <c r="H38" i="20" s="1"/>
  <c r="I38" i="20" s="1"/>
  <c r="J38" i="20" s="1"/>
  <c r="K38" i="20" s="1"/>
  <c r="L38" i="20" s="1"/>
  <c r="M38" i="20" s="1"/>
  <c r="N38" i="20" s="1"/>
  <c r="O38" i="20" s="1"/>
  <c r="P38" i="20" s="1"/>
  <c r="Q38" i="20" s="1"/>
  <c r="R38" i="20" s="1"/>
  <c r="S38" i="20" s="1"/>
  <c r="T38" i="20" s="1"/>
  <c r="U38" i="20" s="1"/>
  <c r="V38" i="20" s="1"/>
  <c r="W38" i="20" s="1"/>
  <c r="X38" i="20" s="1"/>
  <c r="Y38" i="20" s="1"/>
  <c r="Z38" i="20" s="1"/>
  <c r="AA38" i="20" s="1"/>
  <c r="AB38" i="20" s="1"/>
  <c r="AC38" i="20" s="1"/>
  <c r="AD38" i="20" s="1"/>
  <c r="AE38" i="20" s="1"/>
  <c r="AF38" i="20" s="1"/>
  <c r="AG38" i="20" s="1"/>
  <c r="AH38" i="20" s="1"/>
  <c r="AI38" i="20" s="1"/>
  <c r="AJ38" i="20" s="1"/>
  <c r="AK38" i="20" s="1"/>
  <c r="AL38" i="20" s="1"/>
  <c r="AM38" i="20" s="1"/>
  <c r="AN38" i="20" s="1"/>
  <c r="AO38" i="20" s="1"/>
  <c r="AP38" i="20" s="1"/>
  <c r="C39" i="20"/>
  <c r="G9" i="20"/>
  <c r="E20" i="20"/>
  <c r="E19" i="20"/>
  <c r="G8" i="20"/>
  <c r="AD7" i="20"/>
  <c r="AC10" i="20"/>
  <c r="D57" i="20" l="1"/>
  <c r="E57" i="20" s="1"/>
  <c r="F57" i="20" s="1"/>
  <c r="G57" i="20" s="1"/>
  <c r="H57" i="20" s="1"/>
  <c r="I57" i="20" s="1"/>
  <c r="J57" i="20" s="1"/>
  <c r="K57" i="20" s="1"/>
  <c r="L57" i="20" s="1"/>
  <c r="M57" i="20" s="1"/>
  <c r="N57" i="20" s="1"/>
  <c r="O57" i="20" s="1"/>
  <c r="P57" i="20" s="1"/>
  <c r="Q57" i="20" s="1"/>
  <c r="R57" i="20" s="1"/>
  <c r="S57" i="20" s="1"/>
  <c r="T57" i="20" s="1"/>
  <c r="U57" i="20" s="1"/>
  <c r="V57" i="20" s="1"/>
  <c r="W57" i="20" s="1"/>
  <c r="X57" i="20" s="1"/>
  <c r="Y57" i="20" s="1"/>
  <c r="Z57" i="20" s="1"/>
  <c r="AA57" i="20" s="1"/>
  <c r="AB57" i="20" s="1"/>
  <c r="AC57" i="20" s="1"/>
  <c r="AD57" i="20" s="1"/>
  <c r="AE57" i="20" s="1"/>
  <c r="AF57" i="20" s="1"/>
  <c r="AG57" i="20" s="1"/>
  <c r="AH57" i="20" s="1"/>
  <c r="AI57" i="20" s="1"/>
  <c r="AJ57" i="20" s="1"/>
  <c r="AK57" i="20" s="1"/>
  <c r="AL57" i="20" s="1"/>
  <c r="AM57" i="20" s="1"/>
  <c r="AN57" i="20" s="1"/>
  <c r="AO57" i="20" s="1"/>
  <c r="AP57" i="20" s="1"/>
  <c r="C58" i="20"/>
  <c r="D30" i="20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AJ30" i="20" s="1"/>
  <c r="AK30" i="20" s="1"/>
  <c r="AL30" i="20" s="1"/>
  <c r="AM30" i="20" s="1"/>
  <c r="AN30" i="20" s="1"/>
  <c r="AO30" i="20" s="1"/>
  <c r="AP30" i="20" s="1"/>
  <c r="C31" i="20"/>
  <c r="D66" i="20"/>
  <c r="E66" i="20" s="1"/>
  <c r="F66" i="20" s="1"/>
  <c r="G66" i="20" s="1"/>
  <c r="H66" i="20" s="1"/>
  <c r="I66" i="20" s="1"/>
  <c r="J66" i="20" s="1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V66" i="20" s="1"/>
  <c r="W66" i="20" s="1"/>
  <c r="X66" i="20" s="1"/>
  <c r="Y66" i="20" s="1"/>
  <c r="Z66" i="20" s="1"/>
  <c r="AA66" i="20" s="1"/>
  <c r="AB66" i="20" s="1"/>
  <c r="AC66" i="20" s="1"/>
  <c r="AD66" i="20" s="1"/>
  <c r="AE66" i="20" s="1"/>
  <c r="AF66" i="20" s="1"/>
  <c r="AG66" i="20" s="1"/>
  <c r="AH66" i="20" s="1"/>
  <c r="AI66" i="20" s="1"/>
  <c r="AJ66" i="20" s="1"/>
  <c r="AK66" i="20" s="1"/>
  <c r="AL66" i="20" s="1"/>
  <c r="AM66" i="20" s="1"/>
  <c r="AN66" i="20" s="1"/>
  <c r="AO66" i="20" s="1"/>
  <c r="AP66" i="20" s="1"/>
  <c r="C67" i="20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O21" i="20" s="1"/>
  <c r="P21" i="20" s="1"/>
  <c r="Q21" i="20" s="1"/>
  <c r="R21" i="20" s="1"/>
  <c r="S21" i="20" s="1"/>
  <c r="T21" i="20" s="1"/>
  <c r="U21" i="20" s="1"/>
  <c r="V21" i="20" s="1"/>
  <c r="W21" i="20" s="1"/>
  <c r="X21" i="20" s="1"/>
  <c r="Y21" i="20" s="1"/>
  <c r="Z21" i="20" s="1"/>
  <c r="AA21" i="20" s="1"/>
  <c r="AB21" i="20" s="1"/>
  <c r="AC21" i="20" s="1"/>
  <c r="AD21" i="20" s="1"/>
  <c r="AE21" i="20" s="1"/>
  <c r="AF21" i="20" s="1"/>
  <c r="AG21" i="20" s="1"/>
  <c r="AH21" i="20" s="1"/>
  <c r="AI21" i="20" s="1"/>
  <c r="AJ21" i="20" s="1"/>
  <c r="AK21" i="20" s="1"/>
  <c r="AL21" i="20" s="1"/>
  <c r="AM21" i="20" s="1"/>
  <c r="AN21" i="20" s="1"/>
  <c r="AO21" i="20" s="1"/>
  <c r="AP21" i="20" s="1"/>
  <c r="C22" i="20"/>
  <c r="H9" i="20"/>
  <c r="D39" i="20"/>
  <c r="E39" i="20" s="1"/>
  <c r="F39" i="20" s="1"/>
  <c r="G39" i="20" s="1"/>
  <c r="H39" i="20" s="1"/>
  <c r="I39" i="20" s="1"/>
  <c r="J39" i="20" s="1"/>
  <c r="K39" i="20" s="1"/>
  <c r="L39" i="20" s="1"/>
  <c r="M39" i="20" s="1"/>
  <c r="N39" i="20" s="1"/>
  <c r="O39" i="20" s="1"/>
  <c r="P39" i="20" s="1"/>
  <c r="Q39" i="20" s="1"/>
  <c r="R39" i="20" s="1"/>
  <c r="S39" i="20" s="1"/>
  <c r="T39" i="20" s="1"/>
  <c r="U39" i="20" s="1"/>
  <c r="V39" i="20" s="1"/>
  <c r="W39" i="20" s="1"/>
  <c r="X39" i="20" s="1"/>
  <c r="Y39" i="20" s="1"/>
  <c r="Z39" i="20" s="1"/>
  <c r="AA39" i="20" s="1"/>
  <c r="AB39" i="20" s="1"/>
  <c r="AC39" i="20" s="1"/>
  <c r="AD39" i="20" s="1"/>
  <c r="AE39" i="20" s="1"/>
  <c r="AF39" i="20" s="1"/>
  <c r="AG39" i="20" s="1"/>
  <c r="AH39" i="20" s="1"/>
  <c r="AI39" i="20" s="1"/>
  <c r="AJ39" i="20" s="1"/>
  <c r="AK39" i="20" s="1"/>
  <c r="AL39" i="20" s="1"/>
  <c r="AM39" i="20" s="1"/>
  <c r="AN39" i="20" s="1"/>
  <c r="AO39" i="20" s="1"/>
  <c r="AP39" i="20" s="1"/>
  <c r="C40" i="20"/>
  <c r="D84" i="20"/>
  <c r="E84" i="20" s="1"/>
  <c r="F84" i="20" s="1"/>
  <c r="G84" i="20" s="1"/>
  <c r="H84" i="20" s="1"/>
  <c r="I84" i="20" s="1"/>
  <c r="J84" i="20" s="1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V84" i="20" s="1"/>
  <c r="W84" i="20" s="1"/>
  <c r="X84" i="20" s="1"/>
  <c r="Y84" i="20" s="1"/>
  <c r="Z84" i="20" s="1"/>
  <c r="AA84" i="20" s="1"/>
  <c r="AB84" i="20" s="1"/>
  <c r="AC84" i="20" s="1"/>
  <c r="AD84" i="20" s="1"/>
  <c r="AE84" i="20" s="1"/>
  <c r="AF84" i="20" s="1"/>
  <c r="AG84" i="20" s="1"/>
  <c r="AH84" i="20" s="1"/>
  <c r="AI84" i="20" s="1"/>
  <c r="AJ84" i="20" s="1"/>
  <c r="AK84" i="20" s="1"/>
  <c r="AL84" i="20" s="1"/>
  <c r="AM84" i="20" s="1"/>
  <c r="AN84" i="20" s="1"/>
  <c r="AO84" i="20" s="1"/>
  <c r="AP84" i="20" s="1"/>
  <c r="C85" i="20"/>
  <c r="D93" i="20"/>
  <c r="E93" i="20" s="1"/>
  <c r="F93" i="20" s="1"/>
  <c r="G93" i="20" s="1"/>
  <c r="H93" i="20" s="1"/>
  <c r="I93" i="20" s="1"/>
  <c r="J93" i="20" s="1"/>
  <c r="K93" i="20" s="1"/>
  <c r="L93" i="20" s="1"/>
  <c r="M93" i="20" s="1"/>
  <c r="N93" i="20" s="1"/>
  <c r="O93" i="20" s="1"/>
  <c r="P93" i="20" s="1"/>
  <c r="Q93" i="20" s="1"/>
  <c r="R93" i="20" s="1"/>
  <c r="S93" i="20" s="1"/>
  <c r="T93" i="20" s="1"/>
  <c r="U93" i="20" s="1"/>
  <c r="V93" i="20" s="1"/>
  <c r="W93" i="20" s="1"/>
  <c r="X93" i="20" s="1"/>
  <c r="Y93" i="20" s="1"/>
  <c r="Z93" i="20" s="1"/>
  <c r="AA93" i="20" s="1"/>
  <c r="AB93" i="20" s="1"/>
  <c r="AC93" i="20" s="1"/>
  <c r="AD93" i="20" s="1"/>
  <c r="AE93" i="20" s="1"/>
  <c r="AF93" i="20" s="1"/>
  <c r="AG93" i="20" s="1"/>
  <c r="AH93" i="20" s="1"/>
  <c r="AI93" i="20" s="1"/>
  <c r="AJ93" i="20" s="1"/>
  <c r="AK93" i="20" s="1"/>
  <c r="AL93" i="20" s="1"/>
  <c r="AM93" i="20" s="1"/>
  <c r="AN93" i="20" s="1"/>
  <c r="AO93" i="20" s="1"/>
  <c r="AP93" i="20" s="1"/>
  <c r="C94" i="20"/>
  <c r="D48" i="20"/>
  <c r="E48" i="20" s="1"/>
  <c r="F48" i="20" s="1"/>
  <c r="G48" i="20" s="1"/>
  <c r="H48" i="20" s="1"/>
  <c r="I48" i="20" s="1"/>
  <c r="J48" i="20" s="1"/>
  <c r="K48" i="20" s="1"/>
  <c r="L48" i="20" s="1"/>
  <c r="M48" i="20" s="1"/>
  <c r="N48" i="20" s="1"/>
  <c r="O48" i="20" s="1"/>
  <c r="P48" i="20" s="1"/>
  <c r="Q48" i="20" s="1"/>
  <c r="R48" i="20" s="1"/>
  <c r="S48" i="20" s="1"/>
  <c r="T48" i="20" s="1"/>
  <c r="U48" i="20" s="1"/>
  <c r="V48" i="20" s="1"/>
  <c r="W48" i="20" s="1"/>
  <c r="X48" i="20" s="1"/>
  <c r="Y48" i="20" s="1"/>
  <c r="Z48" i="20" s="1"/>
  <c r="AA48" i="20" s="1"/>
  <c r="AB48" i="20" s="1"/>
  <c r="AC48" i="20" s="1"/>
  <c r="AD48" i="20" s="1"/>
  <c r="AE48" i="20" s="1"/>
  <c r="AF48" i="20" s="1"/>
  <c r="AG48" i="20" s="1"/>
  <c r="AH48" i="20" s="1"/>
  <c r="AI48" i="20" s="1"/>
  <c r="AJ48" i="20" s="1"/>
  <c r="AK48" i="20" s="1"/>
  <c r="AL48" i="20" s="1"/>
  <c r="AM48" i="20" s="1"/>
  <c r="AN48" i="20" s="1"/>
  <c r="AO48" i="20" s="1"/>
  <c r="AP48" i="20" s="1"/>
  <c r="C49" i="20"/>
  <c r="D75" i="20"/>
  <c r="E75" i="20" s="1"/>
  <c r="F75" i="20" s="1"/>
  <c r="G75" i="20" s="1"/>
  <c r="H75" i="20" s="1"/>
  <c r="I75" i="20" s="1"/>
  <c r="J75" i="20" s="1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V75" i="20" s="1"/>
  <c r="W75" i="20" s="1"/>
  <c r="X75" i="20" s="1"/>
  <c r="Y75" i="20" s="1"/>
  <c r="Z75" i="20" s="1"/>
  <c r="AA75" i="20" s="1"/>
  <c r="AB75" i="20" s="1"/>
  <c r="AC75" i="20" s="1"/>
  <c r="AD75" i="20" s="1"/>
  <c r="AE75" i="20" s="1"/>
  <c r="AF75" i="20" s="1"/>
  <c r="AG75" i="20" s="1"/>
  <c r="AH75" i="20" s="1"/>
  <c r="AI75" i="20" s="1"/>
  <c r="AJ75" i="20" s="1"/>
  <c r="AK75" i="20" s="1"/>
  <c r="AL75" i="20" s="1"/>
  <c r="AM75" i="20" s="1"/>
  <c r="AN75" i="20" s="1"/>
  <c r="AO75" i="20" s="1"/>
  <c r="AP75" i="20" s="1"/>
  <c r="C76" i="20"/>
  <c r="C13" i="20"/>
  <c r="D12" i="20"/>
  <c r="F20" i="20"/>
  <c r="F19" i="20"/>
  <c r="H8" i="20"/>
  <c r="AD10" i="20"/>
  <c r="AE7" i="20"/>
  <c r="AD11" i="20"/>
  <c r="D76" i="20" l="1"/>
  <c r="E76" i="20" s="1"/>
  <c r="F76" i="20" s="1"/>
  <c r="G76" i="20" s="1"/>
  <c r="H76" i="20" s="1"/>
  <c r="I76" i="20" s="1"/>
  <c r="J76" i="20" s="1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V76" i="20" s="1"/>
  <c r="W76" i="20" s="1"/>
  <c r="X76" i="20" s="1"/>
  <c r="Y76" i="20" s="1"/>
  <c r="Z76" i="20" s="1"/>
  <c r="AA76" i="20" s="1"/>
  <c r="AB76" i="20" s="1"/>
  <c r="AC76" i="20" s="1"/>
  <c r="AD76" i="20" s="1"/>
  <c r="AE76" i="20" s="1"/>
  <c r="AF76" i="20" s="1"/>
  <c r="AG76" i="20" s="1"/>
  <c r="AH76" i="20" s="1"/>
  <c r="AI76" i="20" s="1"/>
  <c r="AJ76" i="20" s="1"/>
  <c r="AK76" i="20" s="1"/>
  <c r="AL76" i="20" s="1"/>
  <c r="AM76" i="20" s="1"/>
  <c r="AN76" i="20" s="1"/>
  <c r="AO76" i="20" s="1"/>
  <c r="AP76" i="20" s="1"/>
  <c r="C77" i="20"/>
  <c r="D94" i="20"/>
  <c r="E94" i="20" s="1"/>
  <c r="F94" i="20" s="1"/>
  <c r="G94" i="20" s="1"/>
  <c r="H94" i="20" s="1"/>
  <c r="I94" i="20" s="1"/>
  <c r="J94" i="20" s="1"/>
  <c r="K94" i="20" s="1"/>
  <c r="L94" i="20" s="1"/>
  <c r="M94" i="20" s="1"/>
  <c r="N94" i="20" s="1"/>
  <c r="O94" i="20" s="1"/>
  <c r="P94" i="20" s="1"/>
  <c r="Q94" i="20" s="1"/>
  <c r="R94" i="20" s="1"/>
  <c r="S94" i="20" s="1"/>
  <c r="T94" i="20" s="1"/>
  <c r="U94" i="20" s="1"/>
  <c r="V94" i="20" s="1"/>
  <c r="W94" i="20" s="1"/>
  <c r="X94" i="20" s="1"/>
  <c r="Y94" i="20" s="1"/>
  <c r="Z94" i="20" s="1"/>
  <c r="AA94" i="20" s="1"/>
  <c r="AB94" i="20" s="1"/>
  <c r="AC94" i="20" s="1"/>
  <c r="AD94" i="20" s="1"/>
  <c r="AE94" i="20" s="1"/>
  <c r="AF94" i="20" s="1"/>
  <c r="AG94" i="20" s="1"/>
  <c r="AH94" i="20" s="1"/>
  <c r="AI94" i="20" s="1"/>
  <c r="AJ94" i="20" s="1"/>
  <c r="AK94" i="20" s="1"/>
  <c r="AL94" i="20" s="1"/>
  <c r="AM94" i="20" s="1"/>
  <c r="AN94" i="20" s="1"/>
  <c r="AO94" i="20" s="1"/>
  <c r="AP94" i="20" s="1"/>
  <c r="C95" i="20"/>
  <c r="D40" i="20"/>
  <c r="E40" i="20" s="1"/>
  <c r="F40" i="20" s="1"/>
  <c r="G40" i="20" s="1"/>
  <c r="H40" i="20" s="1"/>
  <c r="I40" i="20" s="1"/>
  <c r="J40" i="20" s="1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V40" i="20" s="1"/>
  <c r="W40" i="20" s="1"/>
  <c r="X40" i="20" s="1"/>
  <c r="Y40" i="20" s="1"/>
  <c r="Z40" i="20" s="1"/>
  <c r="AA40" i="20" s="1"/>
  <c r="AB40" i="20" s="1"/>
  <c r="AC40" i="20" s="1"/>
  <c r="AD40" i="20" s="1"/>
  <c r="AE40" i="20" s="1"/>
  <c r="AF40" i="20" s="1"/>
  <c r="AG40" i="20" s="1"/>
  <c r="AH40" i="20" s="1"/>
  <c r="AI40" i="20" s="1"/>
  <c r="AJ40" i="20" s="1"/>
  <c r="AK40" i="20" s="1"/>
  <c r="AL40" i="20" s="1"/>
  <c r="AM40" i="20" s="1"/>
  <c r="AN40" i="20" s="1"/>
  <c r="AO40" i="20" s="1"/>
  <c r="AP40" i="20" s="1"/>
  <c r="C41" i="20"/>
  <c r="D22" i="20"/>
  <c r="E22" i="20" s="1"/>
  <c r="F22" i="20" s="1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W22" i="20" s="1"/>
  <c r="X22" i="20" s="1"/>
  <c r="Y22" i="20" s="1"/>
  <c r="Z22" i="20" s="1"/>
  <c r="AA22" i="20" s="1"/>
  <c r="AB22" i="20" s="1"/>
  <c r="AC22" i="20" s="1"/>
  <c r="AD22" i="20" s="1"/>
  <c r="AE22" i="20" s="1"/>
  <c r="AF22" i="20" s="1"/>
  <c r="AG22" i="20" s="1"/>
  <c r="AH22" i="20" s="1"/>
  <c r="AI22" i="20" s="1"/>
  <c r="AJ22" i="20" s="1"/>
  <c r="AK22" i="20" s="1"/>
  <c r="AL22" i="20" s="1"/>
  <c r="AM22" i="20" s="1"/>
  <c r="AN22" i="20" s="1"/>
  <c r="AO22" i="20" s="1"/>
  <c r="AP22" i="20" s="1"/>
  <c r="C23" i="20"/>
  <c r="D31" i="20"/>
  <c r="E31" i="20" s="1"/>
  <c r="F31" i="20" s="1"/>
  <c r="G31" i="20" s="1"/>
  <c r="H31" i="20" s="1"/>
  <c r="I31" i="20" s="1"/>
  <c r="J31" i="20" s="1"/>
  <c r="K31" i="20" s="1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V31" i="20" s="1"/>
  <c r="W31" i="20" s="1"/>
  <c r="X31" i="20" s="1"/>
  <c r="Y31" i="20" s="1"/>
  <c r="Z31" i="20" s="1"/>
  <c r="AA31" i="20" s="1"/>
  <c r="AB31" i="20" s="1"/>
  <c r="AC31" i="20" s="1"/>
  <c r="AD31" i="20" s="1"/>
  <c r="AE31" i="20" s="1"/>
  <c r="AF31" i="20" s="1"/>
  <c r="AG31" i="20" s="1"/>
  <c r="AH31" i="20" s="1"/>
  <c r="AI31" i="20" s="1"/>
  <c r="AJ31" i="20" s="1"/>
  <c r="AK31" i="20" s="1"/>
  <c r="AL31" i="20" s="1"/>
  <c r="AM31" i="20" s="1"/>
  <c r="AN31" i="20" s="1"/>
  <c r="AO31" i="20" s="1"/>
  <c r="AP31" i="20" s="1"/>
  <c r="C32" i="20"/>
  <c r="E12" i="20"/>
  <c r="C14" i="20"/>
  <c r="D13" i="20"/>
  <c r="D49" i="20"/>
  <c r="E49" i="20" s="1"/>
  <c r="F49" i="20" s="1"/>
  <c r="G49" i="20" s="1"/>
  <c r="H49" i="20" s="1"/>
  <c r="I49" i="20" s="1"/>
  <c r="J49" i="20" s="1"/>
  <c r="K49" i="20" s="1"/>
  <c r="L49" i="20" s="1"/>
  <c r="M49" i="20" s="1"/>
  <c r="N49" i="20" s="1"/>
  <c r="O49" i="20" s="1"/>
  <c r="P49" i="20" s="1"/>
  <c r="Q49" i="20" s="1"/>
  <c r="R49" i="20" s="1"/>
  <c r="S49" i="20" s="1"/>
  <c r="T49" i="20" s="1"/>
  <c r="U49" i="20" s="1"/>
  <c r="V49" i="20" s="1"/>
  <c r="W49" i="20" s="1"/>
  <c r="X49" i="20" s="1"/>
  <c r="Y49" i="20" s="1"/>
  <c r="Z49" i="20" s="1"/>
  <c r="AA49" i="20" s="1"/>
  <c r="AB49" i="20" s="1"/>
  <c r="AC49" i="20" s="1"/>
  <c r="AD49" i="20" s="1"/>
  <c r="AE49" i="20" s="1"/>
  <c r="AF49" i="20" s="1"/>
  <c r="AG49" i="20" s="1"/>
  <c r="AH49" i="20" s="1"/>
  <c r="AI49" i="20" s="1"/>
  <c r="AJ49" i="20" s="1"/>
  <c r="AK49" i="20" s="1"/>
  <c r="AL49" i="20" s="1"/>
  <c r="AM49" i="20" s="1"/>
  <c r="AN49" i="20" s="1"/>
  <c r="AO49" i="20" s="1"/>
  <c r="AP49" i="20" s="1"/>
  <c r="C50" i="20"/>
  <c r="D85" i="20"/>
  <c r="E85" i="20" s="1"/>
  <c r="F85" i="20" s="1"/>
  <c r="G85" i="20" s="1"/>
  <c r="H85" i="20" s="1"/>
  <c r="I85" i="20" s="1"/>
  <c r="J85" i="20" s="1"/>
  <c r="K85" i="20" s="1"/>
  <c r="L85" i="20" s="1"/>
  <c r="M85" i="20" s="1"/>
  <c r="N85" i="20" s="1"/>
  <c r="O85" i="20" s="1"/>
  <c r="P85" i="20" s="1"/>
  <c r="Q85" i="20" s="1"/>
  <c r="R85" i="20" s="1"/>
  <c r="S85" i="20" s="1"/>
  <c r="T85" i="20" s="1"/>
  <c r="U85" i="20" s="1"/>
  <c r="V85" i="20" s="1"/>
  <c r="W85" i="20" s="1"/>
  <c r="X85" i="20" s="1"/>
  <c r="Y85" i="20" s="1"/>
  <c r="Z85" i="20" s="1"/>
  <c r="AA85" i="20" s="1"/>
  <c r="AB85" i="20" s="1"/>
  <c r="AC85" i="20" s="1"/>
  <c r="AD85" i="20" s="1"/>
  <c r="AE85" i="20" s="1"/>
  <c r="AF85" i="20" s="1"/>
  <c r="AG85" i="20" s="1"/>
  <c r="AH85" i="20" s="1"/>
  <c r="AI85" i="20" s="1"/>
  <c r="AJ85" i="20" s="1"/>
  <c r="AK85" i="20" s="1"/>
  <c r="AL85" i="20" s="1"/>
  <c r="AM85" i="20" s="1"/>
  <c r="AN85" i="20" s="1"/>
  <c r="AO85" i="20" s="1"/>
  <c r="AP85" i="20" s="1"/>
  <c r="C86" i="20"/>
  <c r="D67" i="20"/>
  <c r="E67" i="20" s="1"/>
  <c r="F67" i="20" s="1"/>
  <c r="G67" i="20" s="1"/>
  <c r="H67" i="20" s="1"/>
  <c r="I67" i="20" s="1"/>
  <c r="J67" i="20" s="1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V67" i="20" s="1"/>
  <c r="W67" i="20" s="1"/>
  <c r="X67" i="20" s="1"/>
  <c r="Y67" i="20" s="1"/>
  <c r="Z67" i="20" s="1"/>
  <c r="AA67" i="20" s="1"/>
  <c r="AB67" i="20" s="1"/>
  <c r="AC67" i="20" s="1"/>
  <c r="AD67" i="20" s="1"/>
  <c r="AE67" i="20" s="1"/>
  <c r="AF67" i="20" s="1"/>
  <c r="AG67" i="20" s="1"/>
  <c r="AH67" i="20" s="1"/>
  <c r="AI67" i="20" s="1"/>
  <c r="AJ67" i="20" s="1"/>
  <c r="AK67" i="20" s="1"/>
  <c r="AL67" i="20" s="1"/>
  <c r="AM67" i="20" s="1"/>
  <c r="AN67" i="20" s="1"/>
  <c r="AO67" i="20" s="1"/>
  <c r="AP67" i="20" s="1"/>
  <c r="C68" i="20"/>
  <c r="D58" i="20"/>
  <c r="E58" i="20" s="1"/>
  <c r="F58" i="20" s="1"/>
  <c r="G58" i="20" s="1"/>
  <c r="H58" i="20" s="1"/>
  <c r="I58" i="20" s="1"/>
  <c r="J58" i="20" s="1"/>
  <c r="K58" i="20" s="1"/>
  <c r="L58" i="20" s="1"/>
  <c r="M58" i="20" s="1"/>
  <c r="N58" i="20" s="1"/>
  <c r="O58" i="20" s="1"/>
  <c r="P58" i="20" s="1"/>
  <c r="Q58" i="20" s="1"/>
  <c r="R58" i="20" s="1"/>
  <c r="S58" i="20" s="1"/>
  <c r="T58" i="20" s="1"/>
  <c r="U58" i="20" s="1"/>
  <c r="V58" i="20" s="1"/>
  <c r="W58" i="20" s="1"/>
  <c r="X58" i="20" s="1"/>
  <c r="Y58" i="20" s="1"/>
  <c r="Z58" i="20" s="1"/>
  <c r="AA58" i="20" s="1"/>
  <c r="AB58" i="20" s="1"/>
  <c r="AC58" i="20" s="1"/>
  <c r="AD58" i="20" s="1"/>
  <c r="AE58" i="20" s="1"/>
  <c r="AF58" i="20" s="1"/>
  <c r="AG58" i="20" s="1"/>
  <c r="AH58" i="20" s="1"/>
  <c r="AI58" i="20" s="1"/>
  <c r="AJ58" i="20" s="1"/>
  <c r="AK58" i="20" s="1"/>
  <c r="AL58" i="20" s="1"/>
  <c r="AM58" i="20" s="1"/>
  <c r="AN58" i="20" s="1"/>
  <c r="AO58" i="20" s="1"/>
  <c r="AP58" i="20" s="1"/>
  <c r="C59" i="20"/>
  <c r="I9" i="20"/>
  <c r="G20" i="20"/>
  <c r="G19" i="20"/>
  <c r="AE11" i="20"/>
  <c r="AE10" i="20"/>
  <c r="AF7" i="20"/>
  <c r="I8" i="20"/>
  <c r="D59" i="20" l="1"/>
  <c r="E59" i="20" s="1"/>
  <c r="F59" i="20" s="1"/>
  <c r="G59" i="20" s="1"/>
  <c r="H59" i="20" s="1"/>
  <c r="I59" i="20" s="1"/>
  <c r="J59" i="20" s="1"/>
  <c r="K59" i="20" s="1"/>
  <c r="L59" i="20" s="1"/>
  <c r="M59" i="20" s="1"/>
  <c r="N59" i="20" s="1"/>
  <c r="O59" i="20" s="1"/>
  <c r="P59" i="20" s="1"/>
  <c r="Q59" i="20" s="1"/>
  <c r="R59" i="20" s="1"/>
  <c r="S59" i="20" s="1"/>
  <c r="T59" i="20" s="1"/>
  <c r="U59" i="20" s="1"/>
  <c r="V59" i="20" s="1"/>
  <c r="W59" i="20" s="1"/>
  <c r="X59" i="20" s="1"/>
  <c r="Y59" i="20" s="1"/>
  <c r="Z59" i="20" s="1"/>
  <c r="AA59" i="20" s="1"/>
  <c r="AB59" i="20" s="1"/>
  <c r="AC59" i="20" s="1"/>
  <c r="AD59" i="20" s="1"/>
  <c r="AE59" i="20" s="1"/>
  <c r="AF59" i="20" s="1"/>
  <c r="AG59" i="20" s="1"/>
  <c r="AH59" i="20" s="1"/>
  <c r="AI59" i="20" s="1"/>
  <c r="AJ59" i="20" s="1"/>
  <c r="AK59" i="20" s="1"/>
  <c r="AL59" i="20" s="1"/>
  <c r="AM59" i="20" s="1"/>
  <c r="AN59" i="20" s="1"/>
  <c r="AO59" i="20" s="1"/>
  <c r="AP59" i="20" s="1"/>
  <c r="D86" i="20"/>
  <c r="E86" i="20" s="1"/>
  <c r="F86" i="20" s="1"/>
  <c r="G86" i="20" s="1"/>
  <c r="H86" i="20" s="1"/>
  <c r="I86" i="20" s="1"/>
  <c r="J86" i="20" s="1"/>
  <c r="K86" i="20" s="1"/>
  <c r="L86" i="20" s="1"/>
  <c r="M86" i="20" s="1"/>
  <c r="N86" i="20" s="1"/>
  <c r="O86" i="20" s="1"/>
  <c r="P86" i="20" s="1"/>
  <c r="Q86" i="20" s="1"/>
  <c r="R86" i="20" s="1"/>
  <c r="S86" i="20" s="1"/>
  <c r="T86" i="20" s="1"/>
  <c r="U86" i="20" s="1"/>
  <c r="V86" i="20" s="1"/>
  <c r="W86" i="20" s="1"/>
  <c r="X86" i="20" s="1"/>
  <c r="Y86" i="20" s="1"/>
  <c r="Z86" i="20" s="1"/>
  <c r="AA86" i="20" s="1"/>
  <c r="AB86" i="20" s="1"/>
  <c r="AC86" i="20" s="1"/>
  <c r="AD86" i="20" s="1"/>
  <c r="AE86" i="20" s="1"/>
  <c r="AF86" i="20" s="1"/>
  <c r="AG86" i="20" s="1"/>
  <c r="AH86" i="20" s="1"/>
  <c r="AI86" i="20" s="1"/>
  <c r="AJ86" i="20" s="1"/>
  <c r="AK86" i="20" s="1"/>
  <c r="AL86" i="20" s="1"/>
  <c r="AM86" i="20" s="1"/>
  <c r="AN86" i="20" s="1"/>
  <c r="AO86" i="20" s="1"/>
  <c r="AP86" i="20" s="1"/>
  <c r="AG7" i="20"/>
  <c r="D32" i="20"/>
  <c r="E32" i="20" s="1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AJ32" i="20" s="1"/>
  <c r="AK32" i="20" s="1"/>
  <c r="AL32" i="20" s="1"/>
  <c r="AM32" i="20" s="1"/>
  <c r="AN32" i="20" s="1"/>
  <c r="AO32" i="20" s="1"/>
  <c r="AP32" i="20" s="1"/>
  <c r="D41" i="20"/>
  <c r="E41" i="20" s="1"/>
  <c r="F41" i="20" s="1"/>
  <c r="G41" i="20" s="1"/>
  <c r="H41" i="20" s="1"/>
  <c r="I41" i="20" s="1"/>
  <c r="J41" i="20" s="1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V41" i="20" s="1"/>
  <c r="W41" i="20" s="1"/>
  <c r="X41" i="20" s="1"/>
  <c r="Y41" i="20" s="1"/>
  <c r="Z41" i="20" s="1"/>
  <c r="AA41" i="20" s="1"/>
  <c r="AB41" i="20" s="1"/>
  <c r="AC41" i="20" s="1"/>
  <c r="AD41" i="20" s="1"/>
  <c r="AE41" i="20" s="1"/>
  <c r="AF41" i="20" s="1"/>
  <c r="AG41" i="20" s="1"/>
  <c r="AH41" i="20" s="1"/>
  <c r="AI41" i="20" s="1"/>
  <c r="AJ41" i="20" s="1"/>
  <c r="AK41" i="20" s="1"/>
  <c r="AL41" i="20" s="1"/>
  <c r="AM41" i="20" s="1"/>
  <c r="AN41" i="20" s="1"/>
  <c r="AO41" i="20" s="1"/>
  <c r="AP41" i="20" s="1"/>
  <c r="D77" i="20"/>
  <c r="E77" i="20" s="1"/>
  <c r="F77" i="20" s="1"/>
  <c r="G77" i="20" s="1"/>
  <c r="H77" i="20" s="1"/>
  <c r="I77" i="20" s="1"/>
  <c r="J77" i="20" s="1"/>
  <c r="K77" i="20" s="1"/>
  <c r="L77" i="20" s="1"/>
  <c r="M77" i="20" s="1"/>
  <c r="N77" i="20" s="1"/>
  <c r="O77" i="20" s="1"/>
  <c r="P77" i="20" s="1"/>
  <c r="Q77" i="20" s="1"/>
  <c r="R77" i="20" s="1"/>
  <c r="S77" i="20" s="1"/>
  <c r="T77" i="20" s="1"/>
  <c r="U77" i="20" s="1"/>
  <c r="V77" i="20" s="1"/>
  <c r="W77" i="20" s="1"/>
  <c r="X77" i="20" s="1"/>
  <c r="Y77" i="20" s="1"/>
  <c r="Z77" i="20" s="1"/>
  <c r="AA77" i="20" s="1"/>
  <c r="AB77" i="20" s="1"/>
  <c r="AC77" i="20" s="1"/>
  <c r="AD77" i="20" s="1"/>
  <c r="AE77" i="20" s="1"/>
  <c r="AF77" i="20" s="1"/>
  <c r="AG77" i="20" s="1"/>
  <c r="AH77" i="20" s="1"/>
  <c r="AI77" i="20" s="1"/>
  <c r="AJ77" i="20" s="1"/>
  <c r="AK77" i="20" s="1"/>
  <c r="AL77" i="20" s="1"/>
  <c r="AM77" i="20" s="1"/>
  <c r="AN77" i="20" s="1"/>
  <c r="AO77" i="20" s="1"/>
  <c r="AP77" i="20" s="1"/>
  <c r="D68" i="20"/>
  <c r="E68" i="20" s="1"/>
  <c r="F68" i="20" s="1"/>
  <c r="G68" i="20" s="1"/>
  <c r="H68" i="20" s="1"/>
  <c r="I68" i="20" s="1"/>
  <c r="J68" i="20" s="1"/>
  <c r="K68" i="20" s="1"/>
  <c r="L68" i="20" s="1"/>
  <c r="M68" i="20" s="1"/>
  <c r="N68" i="20" s="1"/>
  <c r="O68" i="20" s="1"/>
  <c r="P68" i="20" s="1"/>
  <c r="Q68" i="20" s="1"/>
  <c r="R68" i="20" s="1"/>
  <c r="S68" i="20" s="1"/>
  <c r="T68" i="20" s="1"/>
  <c r="U68" i="20" s="1"/>
  <c r="V68" i="20" s="1"/>
  <c r="W68" i="20" s="1"/>
  <c r="X68" i="20" s="1"/>
  <c r="Y68" i="20" s="1"/>
  <c r="Z68" i="20" s="1"/>
  <c r="AA68" i="20" s="1"/>
  <c r="AB68" i="20" s="1"/>
  <c r="AC68" i="20" s="1"/>
  <c r="AD68" i="20" s="1"/>
  <c r="AE68" i="20" s="1"/>
  <c r="AF68" i="20" s="1"/>
  <c r="AG68" i="20" s="1"/>
  <c r="AH68" i="20" s="1"/>
  <c r="AI68" i="20" s="1"/>
  <c r="AJ68" i="20" s="1"/>
  <c r="AK68" i="20" s="1"/>
  <c r="AL68" i="20" s="1"/>
  <c r="AM68" i="20" s="1"/>
  <c r="AN68" i="20" s="1"/>
  <c r="AO68" i="20" s="1"/>
  <c r="AP68" i="20" s="1"/>
  <c r="D50" i="20"/>
  <c r="E50" i="20" s="1"/>
  <c r="F50" i="20" s="1"/>
  <c r="G50" i="20" s="1"/>
  <c r="H50" i="20" s="1"/>
  <c r="I50" i="20" s="1"/>
  <c r="J50" i="20" s="1"/>
  <c r="K50" i="20" s="1"/>
  <c r="L50" i="20" s="1"/>
  <c r="M50" i="20" s="1"/>
  <c r="N50" i="20" s="1"/>
  <c r="O50" i="20" s="1"/>
  <c r="P50" i="20" s="1"/>
  <c r="Q50" i="20" s="1"/>
  <c r="R50" i="20" s="1"/>
  <c r="S50" i="20" s="1"/>
  <c r="T50" i="20" s="1"/>
  <c r="U50" i="20" s="1"/>
  <c r="V50" i="20" s="1"/>
  <c r="W50" i="20" s="1"/>
  <c r="X50" i="20" s="1"/>
  <c r="Y50" i="20" s="1"/>
  <c r="Z50" i="20" s="1"/>
  <c r="AA50" i="20" s="1"/>
  <c r="AB50" i="20" s="1"/>
  <c r="AC50" i="20" s="1"/>
  <c r="AD50" i="20" s="1"/>
  <c r="AE50" i="20" s="1"/>
  <c r="AF50" i="20" s="1"/>
  <c r="AG50" i="20" s="1"/>
  <c r="AH50" i="20" s="1"/>
  <c r="AI50" i="20" s="1"/>
  <c r="AJ50" i="20" s="1"/>
  <c r="AK50" i="20" s="1"/>
  <c r="AL50" i="20" s="1"/>
  <c r="AM50" i="20" s="1"/>
  <c r="AN50" i="20" s="1"/>
  <c r="AO50" i="20" s="1"/>
  <c r="AP50" i="20" s="1"/>
  <c r="D23" i="20"/>
  <c r="E23" i="20" s="1"/>
  <c r="F23" i="20" s="1"/>
  <c r="G23" i="20" s="1"/>
  <c r="H23" i="20" s="1"/>
  <c r="I23" i="20" s="1"/>
  <c r="J23" i="20" s="1"/>
  <c r="K23" i="20" s="1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V23" i="20" s="1"/>
  <c r="W23" i="20" s="1"/>
  <c r="X23" i="20" s="1"/>
  <c r="Y23" i="20" s="1"/>
  <c r="Z23" i="20" s="1"/>
  <c r="AA23" i="20" s="1"/>
  <c r="AB23" i="20" s="1"/>
  <c r="AC23" i="20" s="1"/>
  <c r="AD23" i="20" s="1"/>
  <c r="AE23" i="20" s="1"/>
  <c r="AF23" i="20" s="1"/>
  <c r="AG23" i="20" s="1"/>
  <c r="AH23" i="20" s="1"/>
  <c r="AI23" i="20" s="1"/>
  <c r="AJ23" i="20" s="1"/>
  <c r="AK23" i="20" s="1"/>
  <c r="AL23" i="20" s="1"/>
  <c r="AM23" i="20" s="1"/>
  <c r="AN23" i="20" s="1"/>
  <c r="AO23" i="20" s="1"/>
  <c r="AP23" i="20" s="1"/>
  <c r="D95" i="20"/>
  <c r="E95" i="20" s="1"/>
  <c r="F95" i="20" s="1"/>
  <c r="G95" i="20" s="1"/>
  <c r="H95" i="20" s="1"/>
  <c r="I95" i="20" s="1"/>
  <c r="J95" i="20" s="1"/>
  <c r="K95" i="20" s="1"/>
  <c r="L95" i="20" s="1"/>
  <c r="M95" i="20" s="1"/>
  <c r="N95" i="20" s="1"/>
  <c r="O95" i="20" s="1"/>
  <c r="P95" i="20" s="1"/>
  <c r="Q95" i="20" s="1"/>
  <c r="R95" i="20" s="1"/>
  <c r="S95" i="20" s="1"/>
  <c r="T95" i="20" s="1"/>
  <c r="U95" i="20" s="1"/>
  <c r="V95" i="20" s="1"/>
  <c r="W95" i="20" s="1"/>
  <c r="X95" i="20" s="1"/>
  <c r="Y95" i="20" s="1"/>
  <c r="Z95" i="20" s="1"/>
  <c r="AA95" i="20" s="1"/>
  <c r="AB95" i="20" s="1"/>
  <c r="AC95" i="20" s="1"/>
  <c r="AD95" i="20" s="1"/>
  <c r="AE95" i="20" s="1"/>
  <c r="AF95" i="20" s="1"/>
  <c r="AG95" i="20" s="1"/>
  <c r="AH95" i="20" s="1"/>
  <c r="AI95" i="20" s="1"/>
  <c r="AJ95" i="20" s="1"/>
  <c r="AK95" i="20" s="1"/>
  <c r="AL95" i="20" s="1"/>
  <c r="AM95" i="20" s="1"/>
  <c r="AN95" i="20" s="1"/>
  <c r="AO95" i="20" s="1"/>
  <c r="AP95" i="20" s="1"/>
  <c r="E13" i="20"/>
  <c r="F12" i="20"/>
  <c r="J9" i="20"/>
  <c r="D14" i="20"/>
  <c r="H20" i="20"/>
  <c r="H19" i="20"/>
  <c r="J8" i="20"/>
  <c r="AF10" i="20"/>
  <c r="AG10" i="20" s="1"/>
  <c r="AF11" i="20"/>
  <c r="AG11" i="20" s="1"/>
  <c r="AH11" i="20" l="1"/>
  <c r="AH7" i="20"/>
  <c r="AH10" i="20"/>
  <c r="K9" i="20"/>
  <c r="E14" i="20"/>
  <c r="G12" i="20"/>
  <c r="F13" i="20"/>
  <c r="I20" i="20"/>
  <c r="I19" i="20"/>
  <c r="K8" i="20"/>
  <c r="AI11" i="20" l="1"/>
  <c r="AI7" i="20"/>
  <c r="AI10" i="20"/>
  <c r="H12" i="20"/>
  <c r="G13" i="20"/>
  <c r="F14" i="20"/>
  <c r="L9" i="20"/>
  <c r="J20" i="20"/>
  <c r="J19" i="20"/>
  <c r="L8" i="20"/>
  <c r="AJ7" i="20" l="1"/>
  <c r="AJ10" i="20"/>
  <c r="AJ11" i="20"/>
  <c r="M9" i="20"/>
  <c r="H13" i="20"/>
  <c r="I12" i="20"/>
  <c r="G14" i="20"/>
  <c r="K19" i="20"/>
  <c r="K20" i="20"/>
  <c r="M8" i="20"/>
  <c r="AK10" i="20" l="1"/>
  <c r="AK11" i="20"/>
  <c r="AK7" i="20"/>
  <c r="J12" i="20"/>
  <c r="I13" i="20"/>
  <c r="N9" i="20"/>
  <c r="H14" i="20"/>
  <c r="L20" i="20"/>
  <c r="L19" i="20"/>
  <c r="N8" i="20"/>
  <c r="AL11" i="20" l="1"/>
  <c r="AL7" i="20"/>
  <c r="AL10" i="20"/>
  <c r="I14" i="20"/>
  <c r="O9" i="20"/>
  <c r="J13" i="20"/>
  <c r="K12" i="20"/>
  <c r="M19" i="20"/>
  <c r="M20" i="20"/>
  <c r="O8" i="20"/>
  <c r="AM7" i="20" l="1"/>
  <c r="AM10" i="20"/>
  <c r="AM11" i="20"/>
  <c r="K13" i="20"/>
  <c r="P9" i="20"/>
  <c r="J14" i="20"/>
  <c r="L12" i="20"/>
  <c r="N20" i="20"/>
  <c r="N19" i="20"/>
  <c r="P8" i="20"/>
  <c r="AN10" i="20" l="1"/>
  <c r="AN11" i="20"/>
  <c r="AN7" i="20"/>
  <c r="M12" i="20"/>
  <c r="K14" i="20"/>
  <c r="Q9" i="20"/>
  <c r="L13" i="20"/>
  <c r="O19" i="20"/>
  <c r="O20" i="20"/>
  <c r="Q8" i="20"/>
  <c r="AO11" i="20" l="1"/>
  <c r="AO7" i="20"/>
  <c r="AO10" i="20"/>
  <c r="L14" i="20"/>
  <c r="M13" i="20"/>
  <c r="R9" i="20"/>
  <c r="N12" i="20"/>
  <c r="P20" i="20"/>
  <c r="P19" i="20"/>
  <c r="R8" i="20"/>
  <c r="AP10" i="20" l="1"/>
  <c r="AP11" i="20"/>
  <c r="AP7" i="20"/>
  <c r="N13" i="20"/>
  <c r="O12" i="20"/>
  <c r="M14" i="20"/>
  <c r="S9" i="20"/>
  <c r="Q19" i="20"/>
  <c r="Q20" i="20"/>
  <c r="S8" i="20"/>
  <c r="T9" i="20" l="1"/>
  <c r="N14" i="20"/>
  <c r="P12" i="20"/>
  <c r="O13" i="20"/>
  <c r="R20" i="20"/>
  <c r="R19" i="20"/>
  <c r="T8" i="20"/>
  <c r="P13" i="20" l="1"/>
  <c r="O14" i="20"/>
  <c r="Q12" i="20"/>
  <c r="U9" i="20"/>
  <c r="S19" i="20"/>
  <c r="S20" i="20"/>
  <c r="U8" i="20"/>
  <c r="V9" i="20" l="1"/>
  <c r="P14" i="20"/>
  <c r="R12" i="20"/>
  <c r="Q13" i="20"/>
  <c r="T20" i="20"/>
  <c r="T19" i="20"/>
  <c r="V8" i="20"/>
  <c r="R13" i="20" l="1"/>
  <c r="S12" i="20"/>
  <c r="Q14" i="20"/>
  <c r="W9" i="20"/>
  <c r="U19" i="20"/>
  <c r="U20" i="20"/>
  <c r="W8" i="20"/>
  <c r="R14" i="20" l="1"/>
  <c r="X9" i="20"/>
  <c r="T12" i="20"/>
  <c r="S13" i="20"/>
  <c r="V20" i="20"/>
  <c r="V19" i="20"/>
  <c r="X8" i="20"/>
  <c r="Y9" i="20" l="1"/>
  <c r="T13" i="20"/>
  <c r="S14" i="20"/>
  <c r="U12" i="20"/>
  <c r="W19" i="20"/>
  <c r="W20" i="20"/>
  <c r="Y8" i="20"/>
  <c r="V12" i="20" l="1"/>
  <c r="Z9" i="20"/>
  <c r="T14" i="20"/>
  <c r="U13" i="20"/>
  <c r="X20" i="20"/>
  <c r="X19" i="20"/>
  <c r="Z8" i="20"/>
  <c r="V13" i="20" l="1"/>
  <c r="U14" i="20"/>
  <c r="AA9" i="20"/>
  <c r="W12" i="20"/>
  <c r="Y19" i="20"/>
  <c r="Y20" i="20"/>
  <c r="AA8" i="20"/>
  <c r="X12" i="20" l="1"/>
  <c r="AB9" i="20"/>
  <c r="V14" i="20"/>
  <c r="W13" i="20"/>
  <c r="Z20" i="20"/>
  <c r="Z19" i="20"/>
  <c r="AB8" i="20"/>
  <c r="X13" i="20" l="1"/>
  <c r="W14" i="20"/>
  <c r="AC9" i="20"/>
  <c r="Y12" i="20"/>
  <c r="AA19" i="20"/>
  <c r="AA20" i="20"/>
  <c r="AC8" i="20"/>
  <c r="Z12" i="20" l="1"/>
  <c r="X14" i="20"/>
  <c r="Y13" i="20"/>
  <c r="AD9" i="20"/>
  <c r="AB20" i="20"/>
  <c r="AB19" i="20"/>
  <c r="AD8" i="20"/>
  <c r="AE9" i="20" l="1"/>
  <c r="Z13" i="20"/>
  <c r="Y14" i="20"/>
  <c r="AA12" i="20"/>
  <c r="AC19" i="20"/>
  <c r="AC20" i="20"/>
  <c r="AE8" i="20"/>
  <c r="AA13" i="20" l="1"/>
  <c r="AF9" i="20"/>
  <c r="AG9" i="20" s="1"/>
  <c r="AB12" i="20"/>
  <c r="Z14" i="20"/>
  <c r="AD20" i="20"/>
  <c r="AD19" i="20"/>
  <c r="AF8" i="20"/>
  <c r="AG8" i="20" l="1"/>
  <c r="AH9" i="20"/>
  <c r="AA14" i="20"/>
  <c r="AB13" i="20"/>
  <c r="AC12" i="20"/>
  <c r="AE19" i="20"/>
  <c r="AE20" i="20"/>
  <c r="AI9" i="20" l="1"/>
  <c r="AH8" i="20"/>
  <c r="AD12" i="20"/>
  <c r="AB14" i="20"/>
  <c r="AC13" i="20"/>
  <c r="AF20" i="20"/>
  <c r="AG20" i="20" s="1"/>
  <c r="AF19" i="20"/>
  <c r="AG19" i="20" s="1"/>
  <c r="AI8" i="20" l="1"/>
  <c r="AH20" i="20"/>
  <c r="AH19" i="20"/>
  <c r="AJ9" i="20"/>
  <c r="AC14" i="20"/>
  <c r="AE12" i="20"/>
  <c r="AD13" i="20"/>
  <c r="AK9" i="20" l="1"/>
  <c r="AI20" i="20"/>
  <c r="AJ8" i="20"/>
  <c r="AI19" i="20"/>
  <c r="AE13" i="20"/>
  <c r="AF12" i="20"/>
  <c r="AG12" i="20" s="1"/>
  <c r="AD14" i="20"/>
  <c r="AL9" i="20" l="1"/>
  <c r="AJ19" i="20"/>
  <c r="AJ20" i="20"/>
  <c r="AH12" i="20"/>
  <c r="AK8" i="20"/>
  <c r="AF13" i="20"/>
  <c r="AG13" i="20" s="1"/>
  <c r="AE14" i="20"/>
  <c r="AF14" i="20" s="1"/>
  <c r="AG14" i="20" s="1"/>
  <c r="AH13" i="20" l="1"/>
  <c r="AI12" i="20"/>
  <c r="AK19" i="20"/>
  <c r="AH14" i="20"/>
  <c r="AL8" i="20"/>
  <c r="AK20" i="20"/>
  <c r="AM9" i="20"/>
  <c r="AN9" i="20" l="1"/>
  <c r="AL20" i="20"/>
  <c r="AI14" i="20"/>
  <c r="AM8" i="20"/>
  <c r="AL19" i="20"/>
  <c r="AJ12" i="20"/>
  <c r="AI13" i="20"/>
  <c r="AK12" i="20" l="1"/>
  <c r="AN8" i="20"/>
  <c r="AM20" i="20"/>
  <c r="AJ13" i="20"/>
  <c r="AM19" i="20"/>
  <c r="AJ14" i="20"/>
  <c r="AO9" i="20"/>
  <c r="AK14" i="20" l="1"/>
  <c r="AN20" i="20"/>
  <c r="AL12" i="20"/>
  <c r="AK13" i="20"/>
  <c r="AP9" i="20"/>
  <c r="AN19" i="20"/>
  <c r="AO8" i="20"/>
  <c r="AO19" i="20" l="1"/>
  <c r="AL13" i="20"/>
  <c r="AO20" i="20"/>
  <c r="AP8" i="20"/>
  <c r="AM12" i="20"/>
  <c r="AL14" i="20"/>
  <c r="AM14" i="20" l="1"/>
  <c r="AM13" i="20"/>
  <c r="AN12" i="20"/>
  <c r="AP20" i="20"/>
  <c r="AP19" i="20"/>
  <c r="AN13" i="20" l="1"/>
  <c r="AO12" i="20"/>
  <c r="AN14" i="20"/>
  <c r="AO14" i="20" l="1"/>
  <c r="AP12" i="20"/>
  <c r="AO13" i="20"/>
  <c r="AP13" i="20" l="1"/>
  <c r="AP14" i="20"/>
  <c r="I34" i="23" l="1"/>
  <c r="I32" i="23"/>
  <c r="I30" i="23"/>
  <c r="S34" i="23" l="1"/>
  <c r="I35" i="23"/>
  <c r="S35" i="23" s="1"/>
  <c r="I33" i="23"/>
  <c r="S33" i="23" s="1"/>
  <c r="S32" i="23"/>
  <c r="I31" i="23"/>
  <c r="S31" i="23" s="1"/>
  <c r="S30" i="23"/>
  <c r="I28" i="23"/>
  <c r="D5" i="22"/>
  <c r="C5" i="22"/>
  <c r="S28" i="23" l="1"/>
  <c r="I29" i="23"/>
  <c r="S29" i="23" s="1"/>
  <c r="C6" i="22"/>
  <c r="D9" i="22"/>
  <c r="D6" i="22"/>
  <c r="D10" i="22" s="1"/>
  <c r="E5" i="22"/>
  <c r="M5" i="22" l="1"/>
  <c r="E9" i="22"/>
  <c r="E6" i="22"/>
  <c r="M6" i="22" l="1"/>
  <c r="E10" i="22"/>
  <c r="C7" i="22" l="1"/>
  <c r="C8" i="22" l="1"/>
  <c r="M7" i="22"/>
  <c r="C9" i="22"/>
  <c r="M9" i="22" s="1"/>
  <c r="M8" i="22" l="1"/>
  <c r="C10" i="22"/>
  <c r="M10" i="22" s="1"/>
  <c r="I23" i="23" l="1"/>
  <c r="I21" i="23"/>
  <c r="I19" i="23"/>
  <c r="I24" i="23" l="1"/>
  <c r="S24" i="23" s="1"/>
  <c r="S23" i="23"/>
  <c r="I22" i="23"/>
  <c r="S22" i="23" s="1"/>
  <c r="S21" i="23"/>
  <c r="I20" i="23"/>
  <c r="S20" i="23" s="1"/>
  <c r="S19" i="23"/>
  <c r="I17" i="23"/>
  <c r="D5" i="21"/>
  <c r="C5" i="21"/>
  <c r="S17" i="23" l="1"/>
  <c r="I18" i="23"/>
  <c r="S18" i="23" s="1"/>
  <c r="C6" i="21"/>
  <c r="D6" i="21"/>
  <c r="D10" i="21" s="1"/>
  <c r="D9" i="21"/>
  <c r="E5" i="21"/>
  <c r="E9" i="21" l="1"/>
  <c r="E6" i="21"/>
  <c r="M5" i="21"/>
  <c r="M6" i="21" l="1"/>
  <c r="E10" i="21"/>
  <c r="C7" i="21" l="1"/>
  <c r="M7" i="21" l="1"/>
  <c r="C8" i="21"/>
  <c r="C9" i="21"/>
  <c r="M9" i="21" s="1"/>
  <c r="M8" i="21" l="1"/>
  <c r="C10" i="21"/>
  <c r="M10" i="21" s="1"/>
  <c r="I12" i="23" l="1"/>
  <c r="I10" i="23"/>
  <c r="I8" i="23"/>
  <c r="S12" i="23" l="1"/>
  <c r="I13" i="23"/>
  <c r="S13" i="23" s="1"/>
  <c r="S10" i="23"/>
  <c r="I11" i="23"/>
  <c r="S11" i="23" s="1"/>
  <c r="I9" i="23"/>
  <c r="S9" i="23" s="1"/>
  <c r="S8" i="23"/>
  <c r="I6" i="23"/>
  <c r="D5" i="3"/>
  <c r="C5" i="3"/>
  <c r="I38" i="23" l="1"/>
  <c r="S38" i="23" s="1"/>
  <c r="I7" i="23"/>
  <c r="S6" i="23"/>
  <c r="C6" i="3"/>
  <c r="D9" i="3"/>
  <c r="D6" i="3"/>
  <c r="D10" i="3" s="1"/>
  <c r="E5" i="3"/>
  <c r="S7" i="23" l="1"/>
  <c r="I39" i="23"/>
  <c r="S39" i="23" s="1"/>
  <c r="E9" i="3"/>
  <c r="E6" i="3"/>
  <c r="M5" i="3"/>
  <c r="E10" i="3" l="1"/>
  <c r="M6" i="3"/>
  <c r="C7" i="3" l="1"/>
  <c r="C8" i="3" l="1"/>
  <c r="M7" i="3"/>
  <c r="C9" i="3"/>
  <c r="M9" i="3" s="1"/>
  <c r="M8" i="3" l="1"/>
  <c r="C10" i="3"/>
  <c r="M10" i="3" s="1"/>
</calcChain>
</file>

<file path=xl/sharedStrings.xml><?xml version="1.0" encoding="utf-8"?>
<sst xmlns="http://schemas.openxmlformats.org/spreadsheetml/2006/main" count="255" uniqueCount="118">
  <si>
    <t>Creche em tempo integral</t>
  </si>
  <si>
    <t>Pública</t>
  </si>
  <si>
    <t>Conveniada</t>
  </si>
  <si>
    <t>Creche em tempo parcial</t>
  </si>
  <si>
    <t>Pré-escola em tempo integral</t>
  </si>
  <si>
    <t>Pré-escola em tempo parcial</t>
  </si>
  <si>
    <t>Anos iniciais do Ensino Fundamental urbano</t>
  </si>
  <si>
    <t>Anos iniciais do Ensino Fundamental no campo</t>
  </si>
  <si>
    <t>Anos finais do ensino fundamental urbana</t>
  </si>
  <si>
    <t>Anos finais do ensino fundamental no campo</t>
  </si>
  <si>
    <t>Ensino Fundamental em tempo integral</t>
  </si>
  <si>
    <t>Ensino Médio urbano</t>
  </si>
  <si>
    <t>Ensino Médio no campo</t>
  </si>
  <si>
    <t>Ensino Médio em tempo integral</t>
  </si>
  <si>
    <t>Ensino Médio integrado à educação profissional</t>
  </si>
  <si>
    <t>Educação especial</t>
  </si>
  <si>
    <t>Educação indígena e quilombola</t>
  </si>
  <si>
    <t>Educação de jovens e adultos com avaliação no processo</t>
  </si>
  <si>
    <t>Nível</t>
  </si>
  <si>
    <t>Classe</t>
  </si>
  <si>
    <t>Nº de Turmas</t>
  </si>
  <si>
    <t>Horas Contratadas</t>
  </si>
  <si>
    <t>Carga Horária 2 (h):</t>
  </si>
  <si>
    <t>Carga Horária 1 (h):</t>
  </si>
  <si>
    <t>Carga Horária 3 (h):</t>
  </si>
  <si>
    <t>Gasto com Gratificacões</t>
  </si>
  <si>
    <t>Educação de jovens e adultos integrada à educação profissional de nível médio, com avaliação no processo</t>
  </si>
  <si>
    <t>Necessidade de horas docentes x horas contratadas</t>
  </si>
  <si>
    <t>Projeção de receitas e análise de despesas com pessoal</t>
  </si>
  <si>
    <t>60% a 80%</t>
  </si>
  <si>
    <t>&gt; 90%</t>
  </si>
  <si>
    <t>81 a 90%</t>
  </si>
  <si>
    <t>&lt; 60%</t>
  </si>
  <si>
    <t>&gt; 25%</t>
  </si>
  <si>
    <t>Equipe Pedagogica</t>
  </si>
  <si>
    <t>Relação professores fora da sala de aula x professores em exercício de docência</t>
  </si>
  <si>
    <t>1% a 15%</t>
  </si>
  <si>
    <t>16% a 25%</t>
  </si>
  <si>
    <t xml:space="preserve">&lt; 1% </t>
  </si>
  <si>
    <t>1% a 10%</t>
  </si>
  <si>
    <t>11% a 30%</t>
  </si>
  <si>
    <t>&gt; 30%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</si>
  <si>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se tornar financeiramente inviável.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</si>
  <si>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já estar financeiramente inviável.</t>
  </si>
  <si>
    <t>Contraria o Art. 22 da Lei nº 11.494/2007 (Lei do FUNDEB): Art. 22.  Pelo menos 60% (sessenta por cento) dos recursos anuais totais dos Fundos serão destinados ao pagamento da remuneração dos profissionais do magistério da educação básica em efetivo exercício na rede pública.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</si>
  <si>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 Possibilidade do Plano de Carreira se tornar financeiramente inviável.</t>
  </si>
  <si>
    <t>Verificar se há necessidade de contratar novos profissionais.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</si>
  <si>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Possibilidade do Plano de Carreira já estar financeiramente inviável.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</si>
  <si>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Verificar se o percentual em questão garante a a viabilidade financeira do Plano de Carreira.</t>
  </si>
  <si>
    <t>Verificar custos com a dispersão da carreira e projetar reajuste do PSPN para saber novo impacto dos gastos de pessoal sobre as receitas de MDE; Verificar se o percentual em questão garante a viabilidade financeira do Plano de Carreira.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</si>
  <si>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se tornar financeiramente inviável.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</si>
  <si>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já estar financeiramente inviável.</t>
  </si>
  <si>
    <t>1 a 20%</t>
  </si>
  <si>
    <t>21 a 40%</t>
  </si>
  <si>
    <t>&gt; 40%</t>
  </si>
  <si>
    <t>Carga Horária 4 (h):</t>
  </si>
  <si>
    <t>Carga Horária 5 (h):</t>
  </si>
  <si>
    <t>Carga Horária 6 (h):</t>
  </si>
  <si>
    <t>Carga Horária 7 (h):</t>
  </si>
  <si>
    <t>Carga Horária 8 (h):</t>
  </si>
  <si>
    <t>Carga Horária 10 (h):</t>
  </si>
  <si>
    <t>Carga Horária 9 (h):</t>
  </si>
  <si>
    <t>Professores Efetivos</t>
  </si>
  <si>
    <t>Professores Temporários</t>
  </si>
  <si>
    <t>Secretaria de Educação</t>
  </si>
  <si>
    <t>Licença/Readaptação</t>
  </si>
  <si>
    <t>Cedidos com Ônus</t>
  </si>
  <si>
    <t>Temporários Fora de Docência</t>
  </si>
  <si>
    <t>Fora de Docência</t>
  </si>
  <si>
    <t>Total Horas Contratadas</t>
  </si>
  <si>
    <t>Total</t>
  </si>
  <si>
    <t>Professores por Etapa e Modalidade</t>
  </si>
  <si>
    <t>Docência</t>
  </si>
  <si>
    <t>Horas de docência  semana</t>
  </si>
  <si>
    <t>Horas contratadas</t>
  </si>
  <si>
    <t>Horas para docência</t>
  </si>
  <si>
    <t>Horas atividade</t>
  </si>
  <si>
    <t>Hora atividade e horas disponíveis para docência</t>
  </si>
  <si>
    <t>Calc h/a</t>
  </si>
  <si>
    <t>% hora atividade</t>
  </si>
  <si>
    <t>Total Fora de Docência</t>
  </si>
  <si>
    <t>Efetivos x Temporários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</si>
  <si>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Verificar se o percentual em questão garante a viabilidade financeira do Plano de Carreira.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</si>
  <si>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se tornar financeiramente inviável.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</si>
  <si>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já estar financeiramente inviável.</t>
  </si>
  <si>
    <t>0% a 10%</t>
  </si>
  <si>
    <t>Cumprindo a Meta 18.1 do Plano Nacional de Educação (Lei nº 13.005/2014) que orienta estruturar as redes públicas de Educação Básica de modo que, até o início do terceiro ano de vigência da Lei 90% (noventa por cento), no mínimo, dos respectivos profissionais do magistério e 50% (cinquenta por cento), no mínimo, dos respectivos profissionais da Educação não docentes sejam ocupantes de cargos de provimento efetivo e estejam em exercício nas redes escolares a que se encontrem vinculados; Verificar se o percentual em questão garante a viabilidade financeira do Plano de Carreira.</t>
  </si>
  <si>
    <t>Verificar o motivo de haver excedentes de profissionais no exercício de docência; Exemplos: mais de um professor por sala, professores com carga horaria aquem da sua jornada de trabalho contratual; Verificar se o percentual em questão garante a viabilidade financeira do Plano de Carreira.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</si>
  <si>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se tornar financeiramente inviável.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</si>
  <si>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já estar financeiramente inviável.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</si>
  <si>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</si>
  <si>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</si>
  <si>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</si>
  <si>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</si>
  <si>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</si>
  <si>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</si>
  <si>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</si>
  <si>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</si>
  <si>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</si>
  <si>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</si>
  <si>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Preencha com o número de professores em cada carga horária de cada etapa ou modalidade da educação básica para à tabela calcular o número de horas semanais contratadas e posteriormente as horas disponíveis para docência na sua rede de ensino.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</si>
  <si>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</si>
  <si>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</si>
  <si>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</si>
  <si>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</si>
  <si>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</si>
  <si>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</si>
  <si>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</si>
  <si>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</si>
  <si>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</si>
  <si>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</si>
  <si>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Cargas Horárias Estrutura01</t>
  </si>
  <si>
    <t>Cargas Horárias Estrutura02</t>
  </si>
  <si>
    <t>Cargas Horárias Estrutura03</t>
  </si>
  <si>
    <t>Total Professores Docência</t>
  </si>
  <si>
    <t>Preencha com o número de turmas e a quantidade de horas necessárias para docência em cada uma dessas turmas em cada etapa ou modalidade da educação básica para à tabela calcular o número de horas de docência necessárias para a rede de ensino.</t>
  </si>
  <si>
    <t>Horas de docência (dia)</t>
  </si>
  <si>
    <t>Horas docência (dia)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</si>
</sst>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/>
    <xf numFmtId="0" fontId="9" fillId="0" borderId="0" xfId="0" applyFont="1" applyFill="1" applyBorder="1"/>
    <xf numFmtId="0" fontId="6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0" fillId="0" borderId="0" xfId="0" applyFill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18" fontId="2" fillId="2" borderId="8" xfId="0" applyNumberFormat="1" applyFont="1" applyFill="1" applyBorder="1" applyAlignment="1">
      <alignment horizontal="center" wrapText="1"/>
    </xf>
    <xf numFmtId="10" fontId="4" fillId="3" borderId="8" xfId="0" applyNumberFormat="1" applyFont="1" applyFill="1" applyBorder="1" applyAlignment="1">
      <alignment horizontal="left" vertical="center"/>
    </xf>
    <xf numFmtId="43" fontId="4" fillId="3" borderId="8" xfId="2" applyFont="1" applyFill="1" applyBorder="1" applyAlignment="1">
      <alignment horizontal="left" vertical="center" wrapText="1"/>
    </xf>
    <xf numFmtId="10" fontId="4" fillId="3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0" fontId="11" fillId="0" borderId="0" xfId="3" applyNumberFormat="1" applyFill="1" applyBorder="1" applyAlignment="1">
      <alignment horizontal="center" vertical="center"/>
    </xf>
    <xf numFmtId="44" fontId="0" fillId="0" borderId="0" xfId="4" applyFont="1" applyFill="1" applyBorder="1"/>
    <xf numFmtId="44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1" fillId="0" borderId="0" xfId="3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44" fontId="5" fillId="0" borderId="0" xfId="4" applyFont="1" applyFill="1" applyBorder="1"/>
    <xf numFmtId="10" fontId="1" fillId="0" borderId="0" xfId="1" applyNumberFormat="1" applyFont="1" applyFill="1" applyBorder="1"/>
    <xf numFmtId="44" fontId="2" fillId="0" borderId="0" xfId="4" applyFont="1" applyFill="1" applyBorder="1"/>
    <xf numFmtId="44" fontId="6" fillId="0" borderId="0" xfId="4" applyFont="1" applyFill="1" applyBorder="1"/>
    <xf numFmtId="10" fontId="2" fillId="0" borderId="0" xfId="1" applyNumberFormat="1" applyFont="1" applyFill="1" applyBorder="1"/>
    <xf numFmtId="0" fontId="0" fillId="0" borderId="0" xfId="0" applyFill="1" applyBorder="1" applyAlignment="1">
      <alignment vertical="center" wrapText="1"/>
    </xf>
    <xf numFmtId="0" fontId="4" fillId="3" borderId="8" xfId="4" applyNumberFormat="1" applyFont="1" applyFill="1" applyBorder="1" applyAlignment="1">
      <alignment horizontal="left" vertical="center" wrapText="1"/>
    </xf>
    <xf numFmtId="0" fontId="4" fillId="3" borderId="8" xfId="2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43" fontId="14" fillId="0" borderId="8" xfId="2" applyFont="1" applyFill="1" applyBorder="1" applyAlignment="1">
      <alignment horizontal="center" vertical="center"/>
    </xf>
    <xf numFmtId="165" fontId="14" fillId="0" borderId="8" xfId="2" applyNumberFormat="1" applyFont="1" applyFill="1" applyBorder="1" applyAlignment="1">
      <alignment horizontal="center" vertical="center"/>
    </xf>
    <xf numFmtId="165" fontId="14" fillId="0" borderId="8" xfId="2" applyNumberFormat="1" applyFont="1" applyFill="1" applyBorder="1" applyAlignment="1">
      <alignment horizont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5" fillId="0" borderId="8" xfId="2" applyNumberFormat="1" applyFont="1" applyFill="1" applyBorder="1" applyAlignment="1">
      <alignment horizontal="center" vertical="center" wrapText="1"/>
    </xf>
    <xf numFmtId="165" fontId="14" fillId="0" borderId="14" xfId="2" applyNumberFormat="1" applyFont="1" applyFill="1" applyBorder="1" applyAlignment="1">
      <alignment horizontal="center" vertical="center"/>
    </xf>
    <xf numFmtId="43" fontId="14" fillId="0" borderId="8" xfId="2" applyFont="1" applyFill="1" applyBorder="1" applyAlignment="1">
      <alignment vertical="center"/>
    </xf>
    <xf numFmtId="165" fontId="4" fillId="0" borderId="1" xfId="2" applyNumberFormat="1" applyFont="1" applyBorder="1"/>
    <xf numFmtId="165" fontId="14" fillId="0" borderId="12" xfId="2" applyNumberFormat="1" applyFont="1" applyBorder="1"/>
    <xf numFmtId="0" fontId="15" fillId="4" borderId="13" xfId="3" applyFont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vertical="center"/>
    </xf>
    <xf numFmtId="0" fontId="6" fillId="6" borderId="13" xfId="3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wrapText="1"/>
    </xf>
    <xf numFmtId="165" fontId="14" fillId="5" borderId="8" xfId="2" applyNumberFormat="1" applyFont="1" applyFill="1" applyBorder="1" applyAlignment="1">
      <alignment horizontal="center" wrapText="1"/>
    </xf>
    <xf numFmtId="165" fontId="14" fillId="5" borderId="8" xfId="2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 wrapText="1"/>
    </xf>
    <xf numFmtId="1" fontId="5" fillId="6" borderId="8" xfId="3" applyNumberFormat="1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vertical="center"/>
    </xf>
    <xf numFmtId="0" fontId="5" fillId="6" borderId="8" xfId="3" applyFont="1" applyFill="1" applyBorder="1" applyAlignment="1">
      <alignment horizontal="center" vertical="center"/>
    </xf>
    <xf numFmtId="0" fontId="0" fillId="6" borderId="4" xfId="0" applyNumberFormat="1" applyFont="1" applyFill="1" applyBorder="1"/>
    <xf numFmtId="2" fontId="0" fillId="6" borderId="4" xfId="0" applyNumberFormat="1" applyFont="1" applyFill="1" applyBorder="1"/>
    <xf numFmtId="165" fontId="14" fillId="6" borderId="8" xfId="2" applyNumberFormat="1" applyFont="1" applyFill="1" applyBorder="1" applyAlignment="1">
      <alignment horizontal="center" vertical="center" wrapText="1"/>
    </xf>
    <xf numFmtId="165" fontId="5" fillId="6" borderId="8" xfId="2" applyNumberFormat="1" applyFont="1" applyFill="1" applyBorder="1" applyAlignment="1">
      <alignment horizontal="center" vertical="center" wrapText="1"/>
    </xf>
    <xf numFmtId="165" fontId="14" fillId="6" borderId="8" xfId="2" applyNumberFormat="1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3" fontId="14" fillId="6" borderId="8" xfId="2" applyFont="1" applyFill="1" applyBorder="1" applyAlignment="1">
      <alignment horizontal="center" vertical="center"/>
    </xf>
    <xf numFmtId="43" fontId="14" fillId="6" borderId="8" xfId="2" applyFont="1" applyFill="1" applyBorder="1" applyAlignment="1">
      <alignment vertical="center"/>
    </xf>
    <xf numFmtId="165" fontId="4" fillId="6" borderId="1" xfId="2" applyNumberFormat="1" applyFont="1" applyFill="1" applyBorder="1"/>
    <xf numFmtId="0" fontId="7" fillId="5" borderId="8" xfId="0" applyFont="1" applyFill="1" applyBorder="1" applyAlignment="1">
      <alignment horizontal="left" vertical="center" wrapText="1"/>
    </xf>
    <xf numFmtId="165" fontId="14" fillId="5" borderId="8" xfId="2" applyNumberFormat="1" applyFont="1" applyFill="1" applyBorder="1" applyAlignment="1">
      <alignment horizontal="center" vertical="center" wrapText="1"/>
    </xf>
    <xf numFmtId="165" fontId="5" fillId="5" borderId="8" xfId="2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43" fontId="14" fillId="5" borderId="8" xfId="2" applyFont="1" applyFill="1" applyBorder="1" applyAlignment="1">
      <alignment horizontal="center" vertical="center"/>
    </xf>
    <xf numFmtId="43" fontId="14" fillId="5" borderId="8" xfId="2" applyFont="1" applyFill="1" applyBorder="1" applyAlignment="1">
      <alignment vertical="center"/>
    </xf>
    <xf numFmtId="165" fontId="4" fillId="5" borderId="1" xfId="2" applyNumberFormat="1" applyFont="1" applyFill="1" applyBorder="1"/>
    <xf numFmtId="165" fontId="14" fillId="5" borderId="1" xfId="2" applyNumberFormat="1" applyFont="1" applyFill="1" applyBorder="1"/>
    <xf numFmtId="0" fontId="6" fillId="6" borderId="13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center" vertical="center" wrapText="1"/>
    </xf>
    <xf numFmtId="165" fontId="4" fillId="5" borderId="8" xfId="2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14" fillId="6" borderId="7" xfId="1" applyNumberFormat="1" applyFont="1" applyFill="1" applyBorder="1" applyAlignment="1">
      <alignment horizontal="center"/>
    </xf>
    <xf numFmtId="0" fontId="14" fillId="6" borderId="8" xfId="0" applyNumberFormat="1" applyFont="1" applyFill="1" applyBorder="1" applyAlignment="1">
      <alignment vertical="center"/>
    </xf>
    <xf numFmtId="165" fontId="4" fillId="5" borderId="3" xfId="2" applyNumberFormat="1" applyFont="1" applyFill="1" applyBorder="1"/>
    <xf numFmtId="165" fontId="6" fillId="6" borderId="8" xfId="2" applyNumberFormat="1" applyFont="1" applyFill="1" applyBorder="1"/>
    <xf numFmtId="165" fontId="6" fillId="6" borderId="8" xfId="2" applyNumberFormat="1" applyFont="1" applyFill="1" applyBorder="1" applyAlignment="1">
      <alignment horizontal="center" vertical="center"/>
    </xf>
    <xf numFmtId="43" fontId="4" fillId="0" borderId="1" xfId="2" applyNumberFormat="1" applyFont="1" applyBorder="1"/>
    <xf numFmtId="43" fontId="4" fillId="5" borderId="1" xfId="2" applyNumberFormat="1" applyFont="1" applyFill="1" applyBorder="1"/>
    <xf numFmtId="43" fontId="4" fillId="6" borderId="1" xfId="2" applyNumberFormat="1" applyFont="1" applyFill="1" applyBorder="1"/>
    <xf numFmtId="43" fontId="6" fillId="6" borderId="8" xfId="2" applyNumberFormat="1" applyFont="1" applyFill="1" applyBorder="1"/>
    <xf numFmtId="10" fontId="13" fillId="0" borderId="0" xfId="1" applyNumberFormat="1" applyFont="1" applyFill="1" applyBorder="1" applyAlignment="1"/>
    <xf numFmtId="0" fontId="6" fillId="0" borderId="0" xfId="0" applyFont="1" applyFill="1" applyBorder="1" applyAlignment="1">
      <alignment vertical="center" wrapText="1"/>
    </xf>
    <xf numFmtId="43" fontId="6" fillId="6" borderId="8" xfId="2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wrapText="1"/>
    </xf>
    <xf numFmtId="165" fontId="14" fillId="6" borderId="8" xfId="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17" fillId="6" borderId="14" xfId="0" applyFont="1" applyFill="1" applyBorder="1" applyAlignment="1">
      <alignment horizontal="center" vertical="center" wrapText="1"/>
    </xf>
    <xf numFmtId="165" fontId="4" fillId="6" borderId="14" xfId="2" applyNumberFormat="1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wrapText="1"/>
    </xf>
    <xf numFmtId="165" fontId="14" fillId="0" borderId="0" xfId="2" applyNumberFormat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NumberFormat="1" applyFont="1" applyFill="1" applyBorder="1"/>
    <xf numFmtId="2" fontId="0" fillId="0" borderId="0" xfId="0" applyNumberFormat="1" applyFont="1" applyFill="1" applyBorder="1"/>
    <xf numFmtId="165" fontId="4" fillId="0" borderId="0" xfId="2" applyNumberFormat="1" applyFont="1" applyFill="1" applyBorder="1"/>
    <xf numFmtId="43" fontId="4" fillId="0" borderId="0" xfId="2" applyNumberFormat="1" applyFont="1" applyFill="1" applyBorder="1"/>
    <xf numFmtId="165" fontId="14" fillId="0" borderId="0" xfId="2" applyNumberFormat="1" applyFont="1" applyFill="1" applyBorder="1"/>
    <xf numFmtId="165" fontId="6" fillId="0" borderId="0" xfId="2" applyNumberFormat="1" applyFont="1" applyFill="1" applyBorder="1"/>
    <xf numFmtId="43" fontId="6" fillId="0" borderId="0" xfId="2" applyNumberFormat="1" applyFont="1" applyFill="1" applyBorder="1"/>
    <xf numFmtId="165" fontId="6" fillId="0" borderId="0" xfId="2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3" fontId="6" fillId="0" borderId="0" xfId="2" applyNumberFormat="1" applyFont="1" applyFill="1" applyBorder="1" applyAlignment="1"/>
    <xf numFmtId="43" fontId="6" fillId="0" borderId="0" xfId="0" applyNumberFormat="1" applyFont="1" applyFill="1" applyBorder="1" applyAlignment="1"/>
    <xf numFmtId="10" fontId="6" fillId="0" borderId="0" xfId="1" applyNumberFormat="1" applyFont="1" applyFill="1" applyBorder="1" applyAlignment="1"/>
    <xf numFmtId="0" fontId="15" fillId="0" borderId="0" xfId="3" applyFont="1" applyFill="1" applyBorder="1" applyAlignment="1">
      <alignment vertical="center" wrapText="1"/>
    </xf>
    <xf numFmtId="10" fontId="6" fillId="0" borderId="0" xfId="1" applyNumberFormat="1" applyFont="1" applyFill="1" applyBorder="1" applyAlignment="1">
      <alignment vertical="center"/>
    </xf>
    <xf numFmtId="0" fontId="7" fillId="6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1" fontId="5" fillId="0" borderId="0" xfId="3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3" fontId="14" fillId="0" borderId="0" xfId="2" applyFont="1" applyFill="1" applyBorder="1" applyAlignment="1">
      <alignment horizontal="center" vertical="center"/>
    </xf>
    <xf numFmtId="43" fontId="14" fillId="0" borderId="0" xfId="2" applyFont="1" applyFill="1" applyBorder="1" applyAlignment="1">
      <alignment vertical="center"/>
    </xf>
    <xf numFmtId="43" fontId="6" fillId="0" borderId="0" xfId="2" applyNumberFormat="1" applyFont="1" applyFill="1" applyBorder="1" applyAlignment="1">
      <alignment horizontal="center" vertical="center"/>
    </xf>
    <xf numFmtId="10" fontId="11" fillId="0" borderId="0" xfId="3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6" fillId="6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wrapText="1"/>
    </xf>
    <xf numFmtId="10" fontId="11" fillId="4" borderId="9" xfId="3" applyNumberFormat="1" applyFont="1" applyBorder="1" applyAlignment="1">
      <alignment horizontal="center" vertical="center"/>
    </xf>
    <xf numFmtId="10" fontId="11" fillId="4" borderId="11" xfId="3" applyNumberFormat="1" applyFont="1" applyBorder="1" applyAlignment="1">
      <alignment horizontal="center" vertical="center"/>
    </xf>
    <xf numFmtId="0" fontId="15" fillId="4" borderId="8" xfId="3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10" fontId="11" fillId="4" borderId="8" xfId="3" applyNumberFormat="1" applyFont="1" applyBorder="1" applyAlignment="1">
      <alignment horizontal="center" vertical="center"/>
    </xf>
    <xf numFmtId="165" fontId="6" fillId="6" borderId="8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5">
    <cellStyle name="Moeda" xfId="4" builtinId="4"/>
    <cellStyle name="Neutra" xfId="3" builtinId="28"/>
    <cellStyle name="Normal" xfId="0" builtinId="0"/>
    <cellStyle name="Porcentagem" xfId="1" builtinId="5"/>
    <cellStyle name="Vírgula" xfId="2" builtinId="3"/>
  </cellStyles>
  <dxfs count="91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7171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fgColor rgb="FFFF8989"/>
          <bgColor rgb="FFFF8989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7171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fgColor rgb="FFFF8989"/>
          <bgColor rgb="FFFF8989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7171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fgColor rgb="FFFF8989"/>
          <bgColor rgb="FFFF8989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7171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fgColor rgb="FFFF8989"/>
          <bgColor rgb="FFFF8989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fgColor rgb="FFFF7171"/>
          <bgColor rgb="FFFF898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 patternType="solid">
          <fgColor rgb="FFFF8989"/>
          <bgColor rgb="FFFF8989"/>
        </patternFill>
      </fill>
    </dxf>
    <dxf>
      <font>
        <color rgb="FFC00000"/>
      </font>
      <fill>
        <patternFill>
          <bgColor rgb="FFFF898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8989"/>
      <color rgb="FFFF7171"/>
      <color rgb="FFFF6161"/>
      <color rgb="FFFFFF66"/>
      <color rgb="FFECE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nostico_pcr_2017_estrutura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agnostico_pcr_2017_estrutura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agnostico_pcr_2017_estrutura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tura Carreira"/>
      <sheetName val="Carreiras"/>
      <sheetName val="Efetivos Docência"/>
      <sheetName val="Temporários Docência"/>
      <sheetName val="Equipe Pedagógica"/>
      <sheetName val="Sec. Educação"/>
      <sheetName val="Cedidos com Ônus"/>
      <sheetName val="Licença - Readaptação"/>
      <sheetName val="Temporários Fora Docência"/>
      <sheetName val="Dados Diagnóstico"/>
    </sheetNames>
    <definedNames>
      <definedName name="ch_1" refersTo="='Estrutura Carreira'!$D$3"/>
      <definedName name="ch_10" refersTo="='Estrutura Carreira'!$M$3"/>
      <definedName name="ch_2" refersTo="='Estrutura Carreira'!$E$3"/>
      <definedName name="ch_3" refersTo="='Estrutura Carreira'!$F$3"/>
      <definedName name="ch_4" refersTo="='Estrutura Carreira'!$G$3"/>
      <definedName name="ch_5" refersTo="='Estrutura Carreira'!$H$3"/>
      <definedName name="ch_6" refersTo="='Estrutura Carreira'!$I$3"/>
      <definedName name="ch_7" refersTo="='Estrutura Carreira'!$J$3"/>
      <definedName name="ch_8" refersTo="='Estrutura Carreira'!$K$3"/>
      <definedName name="ch_9" refersTo="='Estrutura Carreira'!$L$3"/>
    </definedNames>
    <sheetDataSet>
      <sheetData sheetId="0"/>
      <sheetData sheetId="1"/>
      <sheetData sheetId="2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3">
        <row r="3">
          <cell r="E3" t="str">
            <v>Igual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</sheetData>
      <sheetData sheetId="4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5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6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7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8">
        <row r="3">
          <cell r="E3" t="str">
            <v>Igual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</sheetData>
      <sheetData sheetId="9">
        <row r="3">
          <cell r="D3" t="str">
            <v>&gt; 90%</v>
          </cell>
          <cell r="E3" t="str">
            <v>&lt; 60%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tura Carreira"/>
      <sheetName val="Carreiras"/>
      <sheetName val="Efetivos Docência"/>
      <sheetName val="Temporários Docência"/>
      <sheetName val="Equipe Pedagógica"/>
      <sheetName val="Sec. Educação"/>
      <sheetName val="Cedidos com Ônus"/>
      <sheetName val="Licença - Readaptação"/>
      <sheetName val="Temporários Fora Docência"/>
      <sheetName val="Dados Diagnóstico"/>
    </sheetNames>
    <definedNames>
      <definedName name="ch_1" refersTo="='Estrutura Carreira'!$D$3"/>
      <definedName name="ch_10" refersTo="='Estrutura Carreira'!$M$3"/>
      <definedName name="ch_2" refersTo="='Estrutura Carreira'!$E$3"/>
      <definedName name="ch_3" refersTo="='Estrutura Carreira'!$F$3"/>
      <definedName name="ch_4" refersTo="='Estrutura Carreira'!$G$3"/>
      <definedName name="ch_5" refersTo="='Estrutura Carreira'!$H$3"/>
      <definedName name="ch_6" refersTo="='Estrutura Carreira'!$I$3"/>
      <definedName name="ch_7" refersTo="='Estrutura Carreira'!$J$3"/>
      <definedName name="ch_8" refersTo="='Estrutura Carreira'!$K$3"/>
      <definedName name="ch_9" refersTo="='Estrutura Carreira'!$L$3"/>
    </definedNames>
    <sheetDataSet>
      <sheetData sheetId="0"/>
      <sheetData sheetId="1"/>
      <sheetData sheetId="2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3">
        <row r="3">
          <cell r="E3" t="str">
            <v>Igual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</sheetData>
      <sheetData sheetId="4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5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6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7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8">
        <row r="3">
          <cell r="E3" t="str">
            <v>Igual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</sheetData>
      <sheetData sheetId="9">
        <row r="3">
          <cell r="D3" t="str">
            <v>&gt; 90%</v>
          </cell>
          <cell r="E3" t="str">
            <v>&lt; 60%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tura Carreira"/>
      <sheetName val="Carreiras"/>
      <sheetName val="Efetivos Docência"/>
      <sheetName val="Temporários Docência"/>
      <sheetName val="Equipe Pedagógica"/>
      <sheetName val="Sec. Educação"/>
      <sheetName val="Cedidos com Ônus"/>
      <sheetName val="Licença - Readaptação"/>
      <sheetName val="Temporários Fora Docência"/>
      <sheetName val="Dados Diagnóstico"/>
    </sheetNames>
    <definedNames>
      <definedName name="ch_1" refersTo="='Estrutura Carreira'!$D$3"/>
      <definedName name="ch_10" refersTo="='Estrutura Carreira'!$M$3"/>
      <definedName name="ch_2" refersTo="='Estrutura Carreira'!$E$3"/>
      <definedName name="ch_3" refersTo="='Estrutura Carreira'!$F$3"/>
      <definedName name="ch_4" refersTo="='Estrutura Carreira'!$G$3"/>
      <definedName name="ch_5" refersTo="='Estrutura Carreira'!$H$3"/>
      <definedName name="ch_6" refersTo="='Estrutura Carreira'!$I$3"/>
      <definedName name="ch_7" refersTo="='Estrutura Carreira'!$J$3"/>
      <definedName name="ch_8" refersTo="='Estrutura Carreira'!$K$3"/>
      <definedName name="ch_9" refersTo="='Estrutura Carreira'!$L$3"/>
    </definedNames>
    <sheetDataSet>
      <sheetData sheetId="0"/>
      <sheetData sheetId="1"/>
      <sheetData sheetId="2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3">
        <row r="3">
          <cell r="E3" t="str">
            <v>Igual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</sheetData>
      <sheetData sheetId="4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5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6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7">
        <row r="5">
          <cell r="K5">
            <v>0</v>
          </cell>
        </row>
        <row r="14">
          <cell r="K14">
            <v>0</v>
          </cell>
        </row>
        <row r="23">
          <cell r="K23">
            <v>0</v>
          </cell>
        </row>
        <row r="32">
          <cell r="K32">
            <v>0</v>
          </cell>
        </row>
        <row r="41">
          <cell r="K41">
            <v>0</v>
          </cell>
        </row>
        <row r="50">
          <cell r="K50">
            <v>0</v>
          </cell>
        </row>
        <row r="59">
          <cell r="K59">
            <v>0</v>
          </cell>
        </row>
        <row r="68">
          <cell r="K68">
            <v>0</v>
          </cell>
        </row>
        <row r="77">
          <cell r="K77">
            <v>0</v>
          </cell>
        </row>
        <row r="86">
          <cell r="K86">
            <v>0</v>
          </cell>
        </row>
      </sheetData>
      <sheetData sheetId="8">
        <row r="3">
          <cell r="E3" t="str">
            <v>Igual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</sheetData>
      <sheetData sheetId="9">
        <row r="3">
          <cell r="D3" t="str">
            <v>&gt; 90%</v>
          </cell>
          <cell r="E3" t="str">
            <v>&lt; 60%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AP95"/>
  <sheetViews>
    <sheetView topLeftCell="U1" zoomScale="90" zoomScaleNormal="90" workbookViewId="0">
      <selection activeCell="AE3" sqref="AE3"/>
    </sheetView>
  </sheetViews>
  <sheetFormatPr defaultRowHeight="15" x14ac:dyDescent="0.25"/>
  <cols>
    <col min="1" max="1" width="2.42578125" customWidth="1"/>
    <col min="3" max="5" width="10.28515625" bestFit="1" customWidth="1"/>
    <col min="6" max="6" width="12.5703125" bestFit="1" customWidth="1"/>
    <col min="7" max="31" width="10.28515625" bestFit="1" customWidth="1"/>
    <col min="32" max="42" width="11.28515625" bestFit="1" customWidth="1"/>
  </cols>
  <sheetData>
    <row r="4" spans="1:42" ht="18.75" x14ac:dyDescent="0.3">
      <c r="B4" s="152" t="s">
        <v>18</v>
      </c>
      <c r="C4" s="154" t="s">
        <v>19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</row>
    <row r="5" spans="1:42" ht="15" customHeight="1" x14ac:dyDescent="0.25">
      <c r="B5" s="153"/>
      <c r="C5" s="97" t="e">
        <f>IF(qtd_classes&gt;0,"A","")</f>
        <v>#REF!</v>
      </c>
      <c r="D5" s="97" t="e">
        <f>IF(qtd_classes&gt;1,"B","")</f>
        <v>#REF!</v>
      </c>
      <c r="E5" s="97" t="e">
        <f>IF(qtd_classes&gt;2,"C","")</f>
        <v>#REF!</v>
      </c>
      <c r="F5" s="97" t="e">
        <f>IF(qtd_classes&gt;3,"D","")</f>
        <v>#REF!</v>
      </c>
      <c r="G5" s="97" t="e">
        <f>IF(qtd_classes&gt;4,"E","")</f>
        <v>#REF!</v>
      </c>
      <c r="H5" s="97" t="e">
        <f>IF(qtd_classes&gt;5,"F","")</f>
        <v>#REF!</v>
      </c>
      <c r="I5" s="97" t="e">
        <f>IF(qtd_classes&gt;6,"G","")</f>
        <v>#REF!</v>
      </c>
      <c r="J5" s="97" t="e">
        <f>IF(qtd_classes&gt;7,"H","")</f>
        <v>#REF!</v>
      </c>
      <c r="K5" s="97" t="e">
        <f>IF(qtd_classes&gt;8,"I","")</f>
        <v>#REF!</v>
      </c>
      <c r="L5" s="97" t="e">
        <f>IF(qtd_classes&gt;9,"J","")</f>
        <v>#REF!</v>
      </c>
      <c r="M5" s="97" t="e">
        <f>IF(qtd_classes&gt;10,"K","")</f>
        <v>#REF!</v>
      </c>
      <c r="N5" s="97" t="e">
        <f>IF(qtd_classes&gt;11,"L","")</f>
        <v>#REF!</v>
      </c>
      <c r="O5" s="97" t="e">
        <f>IF(qtd_classes&gt;12,"M","")</f>
        <v>#REF!</v>
      </c>
      <c r="P5" s="97" t="e">
        <f>IF(qtd_classes&gt;13,"N","")</f>
        <v>#REF!</v>
      </c>
      <c r="Q5" s="97" t="e">
        <f>IF(qtd_classes&gt;14,"O","")</f>
        <v>#REF!</v>
      </c>
      <c r="R5" s="97" t="e">
        <f>IF(qtd_classes&gt;15,"P","")</f>
        <v>#REF!</v>
      </c>
      <c r="S5" s="97" t="e">
        <f>IF(qtd_classes&gt;16,"Q","")</f>
        <v>#REF!</v>
      </c>
      <c r="T5" s="97" t="e">
        <f>IF(qtd_classes&gt;17,"R","")</f>
        <v>#REF!</v>
      </c>
      <c r="U5" s="97" t="e">
        <f>IF(qtd_classes&gt;18,"S","")</f>
        <v>#REF!</v>
      </c>
      <c r="V5" s="97" t="e">
        <f>IF(qtd_classes&gt;19,"T","")</f>
        <v>#REF!</v>
      </c>
      <c r="W5" s="99" t="s">
        <v>90</v>
      </c>
      <c r="X5" s="99" t="s">
        <v>91</v>
      </c>
      <c r="Y5" s="99" t="s">
        <v>92</v>
      </c>
      <c r="Z5" s="99" t="s">
        <v>93</v>
      </c>
      <c r="AA5" s="99" t="s">
        <v>94</v>
      </c>
      <c r="AB5" s="99" t="s">
        <v>95</v>
      </c>
      <c r="AC5" s="99" t="s">
        <v>96</v>
      </c>
      <c r="AD5" s="99" t="s">
        <v>97</v>
      </c>
      <c r="AE5" s="99" t="s">
        <v>98</v>
      </c>
      <c r="AF5" s="99" t="s">
        <v>99</v>
      </c>
      <c r="AG5" s="97" t="s">
        <v>101</v>
      </c>
      <c r="AH5" s="97" t="s">
        <v>102</v>
      </c>
      <c r="AI5" s="97" t="s">
        <v>103</v>
      </c>
      <c r="AJ5" s="97" t="s">
        <v>104</v>
      </c>
      <c r="AK5" s="97" t="s">
        <v>105</v>
      </c>
      <c r="AL5" s="97" t="s">
        <v>106</v>
      </c>
      <c r="AM5" s="97" t="s">
        <v>107</v>
      </c>
      <c r="AN5" s="97" t="s">
        <v>108</v>
      </c>
      <c r="AO5" s="97" t="s">
        <v>109</v>
      </c>
      <c r="AP5" s="97" t="s">
        <v>110</v>
      </c>
    </row>
    <row r="6" spans="1:42" ht="15" customHeight="1" x14ac:dyDescent="0.25">
      <c r="A6" s="2"/>
      <c r="B6" s="98"/>
      <c r="C6" s="157" t="s">
        <v>23</v>
      </c>
      <c r="D6" s="157"/>
      <c r="E6" s="157"/>
      <c r="F6" s="157"/>
      <c r="G6" s="157"/>
      <c r="H6" s="100" t="e">
        <f>ch_1</f>
        <v>#REF!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84"/>
      <c r="X6" s="101"/>
    </row>
    <row r="7" spans="1:42" x14ac:dyDescent="0.25">
      <c r="B7" s="99" t="e">
        <f>IF(qtd_niveis&gt;0,"I","")</f>
        <v>#REF!</v>
      </c>
      <c r="C7" s="35" t="e">
        <f>IF(piso_prop="Sim",piso_ch1*H6/ch_1,piso_ch1)</f>
        <v>#REF!</v>
      </c>
      <c r="D7" s="36" t="e">
        <f t="shared" ref="D7:D14" si="0">IF(qtd_classes&gt;1,IF(incide_classe="Classe Inicial",C7*(perc_classe_b/1+1),C7*(perc_classe_b/1+1)),0)</f>
        <v>#REF!</v>
      </c>
      <c r="E7" s="36" t="e">
        <f t="shared" ref="E7:E14" si="1">IF(qtd_classes&gt;2,IF(incide_classe="Classe Inicial",C7*(perc_classe_c/1+1),D7*(perc_classe_c/1+1)),0)</f>
        <v>#REF!</v>
      </c>
      <c r="F7" s="36" t="e">
        <f t="shared" ref="F7:F14" si="2">IF(qtd_classes&gt;3,IF(incide_classe="Classe Inicial",C7*(perc_classe_d/1+1),E7*(perc_classe_d/1+1)),0)</f>
        <v>#REF!</v>
      </c>
      <c r="G7" s="36" t="e">
        <f t="shared" ref="G7:G14" si="3">IF(qtd_classes&gt;4,IF(incide_classe="Classe Inicial",C7*(perc_classe_e/1+1),F7*(perc_classe_e/1+1)),0)</f>
        <v>#REF!</v>
      </c>
      <c r="H7" s="36" t="e">
        <f t="shared" ref="H7:H14" si="4">IF(qtd_classes&gt;5,IF(incide_classe="Classe Inicial",C7*(perc_classe_f/1+1),G7*(perc_classe_f/1+1)),0)</f>
        <v>#REF!</v>
      </c>
      <c r="I7" s="36" t="e">
        <f t="shared" ref="I7:I14" si="5">IF(qtd_classes&gt;6,IF(incide_classe="Classe Inicial",C7*(perc_classe_g/1+1),H7*(perc_classe_g/1+1)),0)</f>
        <v>#REF!</v>
      </c>
      <c r="J7" s="36" t="e">
        <f t="shared" ref="J7:J14" si="6">IF(qtd_classes&gt;7,IF(incide_classe="Classe Inicial",C7*(perc_classe_h/1+1),I7*(perc_classe_h/1+1)),0)</f>
        <v>#REF!</v>
      </c>
      <c r="K7" s="36" t="e">
        <f t="shared" ref="K7:K14" si="7">IF(qtd_classes&gt;8,IF(incide_classe="Classe Inicial",C7*(perc_classe_i/1+1),J7*(perc_classe_i/1+1)),0)</f>
        <v>#REF!</v>
      </c>
      <c r="L7" s="36" t="e">
        <f t="shared" ref="L7:L14" si="8">IF(qtd_classes&gt;9,IF(incide_classe="Classe Inicial",C7*(perc_classe_j/1+1),K7*(perc_classe_j/1+1)),0)</f>
        <v>#REF!</v>
      </c>
      <c r="M7" s="36" t="e">
        <f t="shared" ref="M7:M14" si="9">IF(qtd_classes&gt;10,IF(incide_classe="Classe Inicial",C7*(perc_classe_k/1+1),L7*(perc_classe_k/1+1)),0)</f>
        <v>#REF!</v>
      </c>
      <c r="N7" s="36" t="e">
        <f t="shared" ref="N7:N14" si="10">IF(qtd_classes&gt;11,IF(incide_classe="Classe Inicial",C7*(perc_classe_l/1+1),M7*(perc_classe_l/1+1)),0)</f>
        <v>#REF!</v>
      </c>
      <c r="O7" s="36" t="e">
        <f t="shared" ref="O7:O14" si="11">IF(qtd_classes&gt;12,IF(incide_classe="Classe Inicial",C7*(perc_classe_m/1+1),N7*(perc_classe_m/1+1)),0)</f>
        <v>#REF!</v>
      </c>
      <c r="P7" s="36" t="e">
        <f t="shared" ref="P7:P14" si="12">IF(qtd_classes&gt;13,IF(incide_classe="Classe Inicial",C7*(perc_classe_n/1+1),O7*(perc_classe_n/1+1)),0)</f>
        <v>#REF!</v>
      </c>
      <c r="Q7" s="36" t="e">
        <f t="shared" ref="Q7:Q14" si="13">IF(qtd_classes&gt;14,IF(incide_classe="Classe Inicial",C7*(perc_classe_o/1+1),P7*(perc_classe_o/1+1)),0)</f>
        <v>#REF!</v>
      </c>
      <c r="R7" s="36" t="e">
        <f t="shared" ref="R7:R14" si="14">IF(qtd_classes&gt;15,IF(incide_classe="Classe Inicial",C7*(perc_classe_p/1+1),Q7*(perc_classe_p/1+1)),0)</f>
        <v>#REF!</v>
      </c>
      <c r="S7" s="36" t="e">
        <f t="shared" ref="S7:S14" si="15">IF(qtd_classes&gt;16,IF(incide_classe="Classe Inicial",C7*(perc_classe_q/1+1),R7*(perc_classe_q/1+1)),0)</f>
        <v>#REF!</v>
      </c>
      <c r="T7" s="36" t="e">
        <f t="shared" ref="T7:T14" si="16">IF(qtd_classes&gt;17,IF(incide_classe="Classe Inicial",C7*(perc_classe_r/1+1),S7*(perc_classe_r/1+1)),0)</f>
        <v>#REF!</v>
      </c>
      <c r="U7" s="36" t="e">
        <f t="shared" ref="U7:U14" si="17">IF(qtd_classes&gt;18,IF(incide_classe="Classe Inicial",C7*(perc_classe_s/1+1),T7*(perc_classe_s/1+1)),0)</f>
        <v>#REF!</v>
      </c>
      <c r="V7" s="36" t="e">
        <f t="shared" ref="V7:V14" si="18">IF(qtd_classes&gt;19,IF(incide_classe="Classe Inicial",C7*(perc_classe_t/1+1),U7*(perc_classe_t/1+1)),0)</f>
        <v>#REF!</v>
      </c>
      <c r="W7" s="36" t="e">
        <f t="shared" ref="W7:W14" si="19">IF(qtd_classes&gt;20,IF(incide_classe="Classe Inicial",C7*(perc_classe_u/1+1),V7*(perc_classe_u/1+1)),0)</f>
        <v>#REF!</v>
      </c>
      <c r="X7" s="36" t="e">
        <f t="shared" ref="X7:X14" si="20">IF(qtd_classes&gt;21,IF(incide_classe="Classe Inicial",C7*(perc_classe_v/1+1),W7*(perc_classe_v/1+1)),0)</f>
        <v>#REF!</v>
      </c>
      <c r="Y7" s="36" t="e">
        <f t="shared" ref="Y7:Y14" si="21">IF(qtd_classes&gt;22,IF(incide_classe="Classe Inicial",C7*(perc_classe_w/1+1),X7*(perc_classe_w/1+1)),0)</f>
        <v>#REF!</v>
      </c>
      <c r="Z7" s="36" t="e">
        <f t="shared" ref="Z7:Z14" si="22">IF(qtd_classes&gt;23,IF(incide_classe="Classe Inicial",C7*(perc_classe_x/1+1),Y7*(perc_classe_x/1+1)),0)</f>
        <v>#REF!</v>
      </c>
      <c r="AA7" s="36" t="e">
        <f t="shared" ref="AA7:AA14" si="23">IF(qtd_classes&gt;24,IF(incide_classe="Classe Inicial",C7*(perc_classe_y/1+1),Z7*(perc_classe_y/1+1)),0)</f>
        <v>#REF!</v>
      </c>
      <c r="AB7" s="36" t="e">
        <f t="shared" ref="AB7:AB14" si="24">IF(qtd_classes&gt;25,IF(incide_classe="Classe Inicial",C7*(perc_classe_z/1+1),AA7*(perc_classe_z/1+1)),0)</f>
        <v>#REF!</v>
      </c>
      <c r="AC7" s="36" t="e">
        <f t="shared" ref="AC7:AC14" si="25">IF(qtd_classes&gt;26,IF(incide_classe="Classe Inicial",C7*(perc_classe_aa/1+1),AB7*(perc_classe_aa/1+1)),0)</f>
        <v>#REF!</v>
      </c>
      <c r="AD7" s="36" t="e">
        <f t="shared" ref="AD7:AD14" si="26">IF(qtd_classes&gt;27,IF(incide_classe="Classe Inicial",C7*(perc_classe_ab/1+1),AC7*(perc_classe_ab/1+1)),0)</f>
        <v>#REF!</v>
      </c>
      <c r="AE7" s="36" t="e">
        <f t="shared" ref="AE7:AE14" si="27">IF(qtd_classes&gt;28,IF(incide_classe="Classe Inicial",C7*(perc_classe_ac/1+1),AD7*(perc_classe_ac/1+1)),0)</f>
        <v>#REF!</v>
      </c>
      <c r="AF7" s="36" t="e">
        <f t="shared" ref="AF7:AF13" si="28">IF(qtd_classes&gt;29,IF(incide_classe="Classe Inicial",C7*(perc_classe_ad/1+1),AE7*(perc_classe_ad/1+1)),0)</f>
        <v>#REF!</v>
      </c>
      <c r="AG7" s="36" t="e">
        <f t="shared" ref="AG7:AG14" si="29">IF(qtd_classes&gt;30,IF(incide_classe="Classe Inicial",C7*(perc_classe_ae/1+1),AF7*(perc_classe_ae/1+1)),0)</f>
        <v>#REF!</v>
      </c>
      <c r="AH7" s="36" t="e">
        <f t="shared" ref="AH7" si="30">IF(qtd_classes&gt;31,IF(incide_classe="Classe Inicial",C7*(perc_classe_af/1+1),AG7*(perc_classe_af/1+1)),0)</f>
        <v>#REF!</v>
      </c>
      <c r="AI7" s="36" t="e">
        <f t="shared" ref="AI7" si="31">IF(qtd_classes&gt;32,IF(incide_classe="Classe Inicial",C7*(perc_classe_ag/1+1),AH7*(perc_classe_ag/1+1)),0)</f>
        <v>#REF!</v>
      </c>
      <c r="AJ7" s="36" t="e">
        <f t="shared" ref="AJ7" si="32">IF(qtd_classes&gt;33,IF(incide_classe="Classe Inicial",C7*(perc_classe_ah/1+1),AI7*(perc_classe_ah/1+1)),0)</f>
        <v>#REF!</v>
      </c>
      <c r="AK7" s="36" t="e">
        <f t="shared" ref="AK7" si="33">IF(qtd_classes&gt;34,IF(incide_classe="Classe Inicial",C7*(perc_classe_ai/1+1),AJ7*(perc_classe_ai/1+1)),0)</f>
        <v>#REF!</v>
      </c>
      <c r="AL7" s="36" t="e">
        <f t="shared" ref="AL7" si="34">IF(qtd_classes&gt;35,IF(incide_classe="Classe Inicial",C7*(perc_classe_aj/1+1),AK7*(perc_classe_aj/1+1)),0)</f>
        <v>#REF!</v>
      </c>
      <c r="AM7" s="36" t="e">
        <f t="shared" ref="AM7" si="35">IF(qtd_classes&gt;36,IF(incide_classe="Classe Inicial",C7*(perc_classe_ak/1+1),AL7*(perc_classe_ak/1+1)),0)</f>
        <v>#REF!</v>
      </c>
      <c r="AN7" s="36" t="e">
        <f t="shared" ref="AN7" si="36">IF(qtd_classes&gt;37,IF(incide_classe="Classe Inicial",C7*(perc_classe_al/1+1),AM7*(perc_classe_al/1+1)),0)</f>
        <v>#REF!</v>
      </c>
      <c r="AO7" s="36" t="e">
        <f t="shared" ref="AO7" si="37">IF(qtd_classes&gt;38,IF(incide_classe="Classe Inicial",C7*(perc_classe_am/1+1),AN7*(perc_classe_am/1+1)),0)</f>
        <v>#REF!</v>
      </c>
      <c r="AP7" s="36" t="e">
        <f t="shared" ref="AP7" si="38">IF(qtd_classes&gt;39,IF(incide_classe="Classe Inicial",C7*(perc_classe_an/1+1),AO7*(perc_classe_an/1+1)),0)</f>
        <v>#REF!</v>
      </c>
    </row>
    <row r="8" spans="1:42" x14ac:dyDescent="0.25">
      <c r="B8" s="99" t="e">
        <f>IF(qtd_niveis&gt;1,"II","")</f>
        <v>#REF!</v>
      </c>
      <c r="C8" s="83" t="e">
        <f>IF(qtd_niveis&gt;1,IF(NI="I",C7*(perc_niv_I/1+1),C7*(perc_niv_I/1+1)),0)</f>
        <v>#REF!</v>
      </c>
      <c r="D8" s="36" t="e">
        <f t="shared" si="0"/>
        <v>#REF!</v>
      </c>
      <c r="E8" s="36" t="e">
        <f t="shared" si="1"/>
        <v>#REF!</v>
      </c>
      <c r="F8" s="36" t="e">
        <f t="shared" si="2"/>
        <v>#REF!</v>
      </c>
      <c r="G8" s="36" t="e">
        <f t="shared" si="3"/>
        <v>#REF!</v>
      </c>
      <c r="H8" s="36" t="e">
        <f t="shared" si="4"/>
        <v>#REF!</v>
      </c>
      <c r="I8" s="36" t="e">
        <f t="shared" si="5"/>
        <v>#REF!</v>
      </c>
      <c r="J8" s="36" t="e">
        <f t="shared" si="6"/>
        <v>#REF!</v>
      </c>
      <c r="K8" s="36" t="e">
        <f t="shared" si="7"/>
        <v>#REF!</v>
      </c>
      <c r="L8" s="36" t="e">
        <f t="shared" si="8"/>
        <v>#REF!</v>
      </c>
      <c r="M8" s="36" t="e">
        <f t="shared" si="9"/>
        <v>#REF!</v>
      </c>
      <c r="N8" s="36" t="e">
        <f t="shared" si="10"/>
        <v>#REF!</v>
      </c>
      <c r="O8" s="36" t="e">
        <f t="shared" si="11"/>
        <v>#REF!</v>
      </c>
      <c r="P8" s="36" t="e">
        <f t="shared" si="12"/>
        <v>#REF!</v>
      </c>
      <c r="Q8" s="36" t="e">
        <f t="shared" si="13"/>
        <v>#REF!</v>
      </c>
      <c r="R8" s="36" t="e">
        <f t="shared" si="14"/>
        <v>#REF!</v>
      </c>
      <c r="S8" s="36" t="e">
        <f t="shared" si="15"/>
        <v>#REF!</v>
      </c>
      <c r="T8" s="36" t="e">
        <f t="shared" si="16"/>
        <v>#REF!</v>
      </c>
      <c r="U8" s="36" t="e">
        <f t="shared" si="17"/>
        <v>#REF!</v>
      </c>
      <c r="V8" s="36" t="e">
        <f t="shared" si="18"/>
        <v>#REF!</v>
      </c>
      <c r="W8" s="36" t="e">
        <f t="shared" si="19"/>
        <v>#REF!</v>
      </c>
      <c r="X8" s="36" t="e">
        <f t="shared" si="20"/>
        <v>#REF!</v>
      </c>
      <c r="Y8" s="36" t="e">
        <f t="shared" si="21"/>
        <v>#REF!</v>
      </c>
      <c r="Z8" s="36" t="e">
        <f t="shared" si="22"/>
        <v>#REF!</v>
      </c>
      <c r="AA8" s="36" t="e">
        <f t="shared" si="23"/>
        <v>#REF!</v>
      </c>
      <c r="AB8" s="36" t="e">
        <f t="shared" si="24"/>
        <v>#REF!</v>
      </c>
      <c r="AC8" s="36" t="e">
        <f t="shared" si="25"/>
        <v>#REF!</v>
      </c>
      <c r="AD8" s="36" t="e">
        <f t="shared" si="26"/>
        <v>#REF!</v>
      </c>
      <c r="AE8" s="36" t="e">
        <f t="shared" si="27"/>
        <v>#REF!</v>
      </c>
      <c r="AF8" s="36" t="e">
        <f t="shared" si="28"/>
        <v>#REF!</v>
      </c>
      <c r="AG8" s="36" t="e">
        <f t="shared" si="29"/>
        <v>#REF!</v>
      </c>
      <c r="AH8" s="36" t="e">
        <f t="shared" ref="AH8:AH14" si="39">IF(qtd_classes&gt;31,IF(incide_classe="Classe Inicial",C8*(perc_classe_af/1+1),AG8*(perc_classe_af/1+1)),0)</f>
        <v>#REF!</v>
      </c>
      <c r="AI8" s="36" t="e">
        <f t="shared" ref="AI8:AI14" si="40">IF(qtd_classes&gt;32,IF(incide_classe="Classe Inicial",C8*(perc_classe_ag/1+1),AH8*(perc_classe_ag/1+1)),0)</f>
        <v>#REF!</v>
      </c>
      <c r="AJ8" s="36" t="e">
        <f t="shared" ref="AJ8:AJ14" si="41">IF(qtd_classes&gt;33,IF(incide_classe="Classe Inicial",C8*(perc_classe_ah/1+1),AI8*(perc_classe_ah/1+1)),0)</f>
        <v>#REF!</v>
      </c>
      <c r="AK8" s="36" t="e">
        <f t="shared" ref="AK8:AK14" si="42">IF(qtd_classes&gt;34,IF(incide_classe="Classe Inicial",C8*(perc_classe_ai/1+1),AJ8*(perc_classe_ai/1+1)),0)</f>
        <v>#REF!</v>
      </c>
      <c r="AL8" s="36" t="e">
        <f t="shared" ref="AL8:AL14" si="43">IF(qtd_classes&gt;35,IF(incide_classe="Classe Inicial",C8*(perc_classe_aj/1+1),AK8*(perc_classe_aj/1+1)),0)</f>
        <v>#REF!</v>
      </c>
      <c r="AM8" s="36" t="e">
        <f t="shared" ref="AM8:AM14" si="44">IF(qtd_classes&gt;36,IF(incide_classe="Classe Inicial",C8*(perc_classe_ak/1+1),AL8*(perc_classe_ak/1+1)),0)</f>
        <v>#REF!</v>
      </c>
      <c r="AN8" s="36" t="e">
        <f t="shared" ref="AN8:AN14" si="45">IF(qtd_classes&gt;37,IF(incide_classe="Classe Inicial",C8*(perc_classe_al/1+1),AM8*(perc_classe_al/1+1)),0)</f>
        <v>#REF!</v>
      </c>
      <c r="AO8" s="36" t="e">
        <f t="shared" ref="AO8:AO14" si="46">IF(qtd_classes&gt;38,IF(incide_classe="Classe Inicial",C8*(perc_classe_am/1+1),AN8*(perc_classe_am/1+1)),0)</f>
        <v>#REF!</v>
      </c>
      <c r="AP8" s="36" t="e">
        <f t="shared" ref="AP8:AP14" si="47">IF(qtd_classes&gt;39,IF(incide_classe="Classe Inicial",C8*(perc_classe_an/1+1),AO8*(perc_classe_an/1+1)),0)</f>
        <v>#REF!</v>
      </c>
    </row>
    <row r="9" spans="1:42" x14ac:dyDescent="0.25">
      <c r="B9" s="99" t="e">
        <f>IF(qtd_niveis&gt;2,"III","")</f>
        <v>#REF!</v>
      </c>
      <c r="C9" s="35" t="e">
        <f>IF(qtd_niveis&gt;2,IF(NII="I",C7*(perc_niv_II/1+1),C8*(perc_niv_II/1+1)),0)</f>
        <v>#REF!</v>
      </c>
      <c r="D9" s="36" t="e">
        <f>IF(qtd_classes&gt;1,IF(incide_classe="Classe Inicial",C9*(perc_classe_b/1+1),C9*(perc_classe_b/1+1)),0)</f>
        <v>#REF!</v>
      </c>
      <c r="E9" s="36" t="e">
        <f t="shared" si="1"/>
        <v>#REF!</v>
      </c>
      <c r="F9" s="36" t="e">
        <f t="shared" si="2"/>
        <v>#REF!</v>
      </c>
      <c r="G9" s="36" t="e">
        <f t="shared" si="3"/>
        <v>#REF!</v>
      </c>
      <c r="H9" s="36" t="e">
        <f t="shared" si="4"/>
        <v>#REF!</v>
      </c>
      <c r="I9" s="36" t="e">
        <f t="shared" si="5"/>
        <v>#REF!</v>
      </c>
      <c r="J9" s="36" t="e">
        <f t="shared" si="6"/>
        <v>#REF!</v>
      </c>
      <c r="K9" s="36" t="e">
        <f t="shared" si="7"/>
        <v>#REF!</v>
      </c>
      <c r="L9" s="36" t="e">
        <f t="shared" si="8"/>
        <v>#REF!</v>
      </c>
      <c r="M9" s="36" t="e">
        <f t="shared" si="9"/>
        <v>#REF!</v>
      </c>
      <c r="N9" s="36" t="e">
        <f t="shared" si="10"/>
        <v>#REF!</v>
      </c>
      <c r="O9" s="36" t="e">
        <f t="shared" si="11"/>
        <v>#REF!</v>
      </c>
      <c r="P9" s="36" t="e">
        <f t="shared" si="12"/>
        <v>#REF!</v>
      </c>
      <c r="Q9" s="36" t="e">
        <f t="shared" si="13"/>
        <v>#REF!</v>
      </c>
      <c r="R9" s="36" t="e">
        <f t="shared" si="14"/>
        <v>#REF!</v>
      </c>
      <c r="S9" s="36" t="e">
        <f t="shared" si="15"/>
        <v>#REF!</v>
      </c>
      <c r="T9" s="36" t="e">
        <f t="shared" si="16"/>
        <v>#REF!</v>
      </c>
      <c r="U9" s="36" t="e">
        <f t="shared" si="17"/>
        <v>#REF!</v>
      </c>
      <c r="V9" s="36" t="e">
        <f t="shared" si="18"/>
        <v>#REF!</v>
      </c>
      <c r="W9" s="36" t="e">
        <f t="shared" si="19"/>
        <v>#REF!</v>
      </c>
      <c r="X9" s="36" t="e">
        <f t="shared" si="20"/>
        <v>#REF!</v>
      </c>
      <c r="Y9" s="36" t="e">
        <f t="shared" si="21"/>
        <v>#REF!</v>
      </c>
      <c r="Z9" s="36" t="e">
        <f t="shared" si="22"/>
        <v>#REF!</v>
      </c>
      <c r="AA9" s="36" t="e">
        <f t="shared" si="23"/>
        <v>#REF!</v>
      </c>
      <c r="AB9" s="36" t="e">
        <f t="shared" si="24"/>
        <v>#REF!</v>
      </c>
      <c r="AC9" s="36" t="e">
        <f t="shared" si="25"/>
        <v>#REF!</v>
      </c>
      <c r="AD9" s="36" t="e">
        <f t="shared" si="26"/>
        <v>#REF!</v>
      </c>
      <c r="AE9" s="36" t="e">
        <f t="shared" si="27"/>
        <v>#REF!</v>
      </c>
      <c r="AF9" s="36" t="e">
        <f t="shared" si="28"/>
        <v>#REF!</v>
      </c>
      <c r="AG9" s="36" t="e">
        <f t="shared" si="29"/>
        <v>#REF!</v>
      </c>
      <c r="AH9" s="36" t="e">
        <f t="shared" si="39"/>
        <v>#REF!</v>
      </c>
      <c r="AI9" s="36" t="e">
        <f t="shared" si="40"/>
        <v>#REF!</v>
      </c>
      <c r="AJ9" s="36" t="e">
        <f t="shared" si="41"/>
        <v>#REF!</v>
      </c>
      <c r="AK9" s="36" t="e">
        <f t="shared" si="42"/>
        <v>#REF!</v>
      </c>
      <c r="AL9" s="36" t="e">
        <f t="shared" si="43"/>
        <v>#REF!</v>
      </c>
      <c r="AM9" s="36" t="e">
        <f t="shared" si="44"/>
        <v>#REF!</v>
      </c>
      <c r="AN9" s="36" t="e">
        <f t="shared" si="45"/>
        <v>#REF!</v>
      </c>
      <c r="AO9" s="36" t="e">
        <f t="shared" si="46"/>
        <v>#REF!</v>
      </c>
      <c r="AP9" s="36" t="e">
        <f t="shared" si="47"/>
        <v>#REF!</v>
      </c>
    </row>
    <row r="10" spans="1:42" x14ac:dyDescent="0.25">
      <c r="B10" s="99" t="e">
        <f>IF(qtd_niveis&gt;3,"IV","")</f>
        <v>#REF!</v>
      </c>
      <c r="C10" s="83" t="e">
        <f>IF(qtd_niveis&gt;3,IF(NIII="I",C7*(perc_niv_III/1+1),IF(NIII="II",C8*(perc_niv_III/1+1),C9*(perc_niv_III/1+1))),0)</f>
        <v>#REF!</v>
      </c>
      <c r="D10" s="36" t="e">
        <f t="shared" si="0"/>
        <v>#REF!</v>
      </c>
      <c r="E10" s="36" t="e">
        <f t="shared" si="1"/>
        <v>#REF!</v>
      </c>
      <c r="F10" s="36" t="e">
        <f t="shared" si="2"/>
        <v>#REF!</v>
      </c>
      <c r="G10" s="36" t="e">
        <f t="shared" si="3"/>
        <v>#REF!</v>
      </c>
      <c r="H10" s="36" t="e">
        <f t="shared" si="4"/>
        <v>#REF!</v>
      </c>
      <c r="I10" s="36" t="e">
        <f t="shared" si="5"/>
        <v>#REF!</v>
      </c>
      <c r="J10" s="36" t="e">
        <f t="shared" si="6"/>
        <v>#REF!</v>
      </c>
      <c r="K10" s="36" t="e">
        <f t="shared" si="7"/>
        <v>#REF!</v>
      </c>
      <c r="L10" s="36" t="e">
        <f t="shared" si="8"/>
        <v>#REF!</v>
      </c>
      <c r="M10" s="36" t="e">
        <f t="shared" si="9"/>
        <v>#REF!</v>
      </c>
      <c r="N10" s="36" t="e">
        <f t="shared" si="10"/>
        <v>#REF!</v>
      </c>
      <c r="O10" s="36" t="e">
        <f t="shared" si="11"/>
        <v>#REF!</v>
      </c>
      <c r="P10" s="36" t="e">
        <f t="shared" si="12"/>
        <v>#REF!</v>
      </c>
      <c r="Q10" s="36" t="e">
        <f t="shared" si="13"/>
        <v>#REF!</v>
      </c>
      <c r="R10" s="36" t="e">
        <f t="shared" si="14"/>
        <v>#REF!</v>
      </c>
      <c r="S10" s="36" t="e">
        <f t="shared" si="15"/>
        <v>#REF!</v>
      </c>
      <c r="T10" s="36" t="e">
        <f t="shared" si="16"/>
        <v>#REF!</v>
      </c>
      <c r="U10" s="36" t="e">
        <f t="shared" si="17"/>
        <v>#REF!</v>
      </c>
      <c r="V10" s="36" t="e">
        <f t="shared" si="18"/>
        <v>#REF!</v>
      </c>
      <c r="W10" s="36" t="e">
        <f t="shared" si="19"/>
        <v>#REF!</v>
      </c>
      <c r="X10" s="36" t="e">
        <f t="shared" si="20"/>
        <v>#REF!</v>
      </c>
      <c r="Y10" s="36" t="e">
        <f t="shared" si="21"/>
        <v>#REF!</v>
      </c>
      <c r="Z10" s="36" t="e">
        <f t="shared" si="22"/>
        <v>#REF!</v>
      </c>
      <c r="AA10" s="36" t="e">
        <f t="shared" si="23"/>
        <v>#REF!</v>
      </c>
      <c r="AB10" s="36" t="e">
        <f t="shared" si="24"/>
        <v>#REF!</v>
      </c>
      <c r="AC10" s="36" t="e">
        <f t="shared" si="25"/>
        <v>#REF!</v>
      </c>
      <c r="AD10" s="36" t="e">
        <f t="shared" si="26"/>
        <v>#REF!</v>
      </c>
      <c r="AE10" s="36" t="e">
        <f t="shared" si="27"/>
        <v>#REF!</v>
      </c>
      <c r="AF10" s="36" t="e">
        <f t="shared" si="28"/>
        <v>#REF!</v>
      </c>
      <c r="AG10" s="36" t="e">
        <f t="shared" si="29"/>
        <v>#REF!</v>
      </c>
      <c r="AH10" s="36" t="e">
        <f t="shared" si="39"/>
        <v>#REF!</v>
      </c>
      <c r="AI10" s="36" t="e">
        <f t="shared" si="40"/>
        <v>#REF!</v>
      </c>
      <c r="AJ10" s="36" t="e">
        <f t="shared" si="41"/>
        <v>#REF!</v>
      </c>
      <c r="AK10" s="36" t="e">
        <f t="shared" si="42"/>
        <v>#REF!</v>
      </c>
      <c r="AL10" s="36" t="e">
        <f t="shared" si="43"/>
        <v>#REF!</v>
      </c>
      <c r="AM10" s="36" t="e">
        <f t="shared" si="44"/>
        <v>#REF!</v>
      </c>
      <c r="AN10" s="36" t="e">
        <f t="shared" si="45"/>
        <v>#REF!</v>
      </c>
      <c r="AO10" s="36" t="e">
        <f t="shared" si="46"/>
        <v>#REF!</v>
      </c>
      <c r="AP10" s="36" t="e">
        <f t="shared" si="47"/>
        <v>#REF!</v>
      </c>
    </row>
    <row r="11" spans="1:42" x14ac:dyDescent="0.25">
      <c r="B11" s="99" t="e">
        <f>IF(qtd_niveis&gt;4,"V","")</f>
        <v>#REF!</v>
      </c>
      <c r="C11" s="35" t="e">
        <f>IF(qtd_niveis&gt;4,IF(NIV="I",C7*(perc_niv_IV/1+1),IF(NIV="II",C8*(perc_niv_IV/1+1),IF(NIV="III",C9*(perc_niv_IV/1+1),C10*(perc_niv_IV/1+1)))),0)</f>
        <v>#REF!</v>
      </c>
      <c r="D11" s="36" t="e">
        <f t="shared" si="0"/>
        <v>#REF!</v>
      </c>
      <c r="E11" s="36" t="e">
        <f t="shared" si="1"/>
        <v>#REF!</v>
      </c>
      <c r="F11" s="36" t="e">
        <f t="shared" si="2"/>
        <v>#REF!</v>
      </c>
      <c r="G11" s="36" t="e">
        <f t="shared" si="3"/>
        <v>#REF!</v>
      </c>
      <c r="H11" s="36" t="e">
        <f t="shared" si="4"/>
        <v>#REF!</v>
      </c>
      <c r="I11" s="36" t="e">
        <f t="shared" si="5"/>
        <v>#REF!</v>
      </c>
      <c r="J11" s="36" t="e">
        <f t="shared" si="6"/>
        <v>#REF!</v>
      </c>
      <c r="K11" s="36" t="e">
        <f t="shared" si="7"/>
        <v>#REF!</v>
      </c>
      <c r="L11" s="36" t="e">
        <f t="shared" si="8"/>
        <v>#REF!</v>
      </c>
      <c r="M11" s="36" t="e">
        <f t="shared" si="9"/>
        <v>#REF!</v>
      </c>
      <c r="N11" s="36" t="e">
        <f t="shared" si="10"/>
        <v>#REF!</v>
      </c>
      <c r="O11" s="36" t="e">
        <f t="shared" si="11"/>
        <v>#REF!</v>
      </c>
      <c r="P11" s="36" t="e">
        <f t="shared" si="12"/>
        <v>#REF!</v>
      </c>
      <c r="Q11" s="36" t="e">
        <f t="shared" si="13"/>
        <v>#REF!</v>
      </c>
      <c r="R11" s="36" t="e">
        <f t="shared" si="14"/>
        <v>#REF!</v>
      </c>
      <c r="S11" s="36" t="e">
        <f t="shared" si="15"/>
        <v>#REF!</v>
      </c>
      <c r="T11" s="36" t="e">
        <f t="shared" si="16"/>
        <v>#REF!</v>
      </c>
      <c r="U11" s="36" t="e">
        <f t="shared" si="17"/>
        <v>#REF!</v>
      </c>
      <c r="V11" s="36" t="e">
        <f t="shared" si="18"/>
        <v>#REF!</v>
      </c>
      <c r="W11" s="36" t="e">
        <f t="shared" si="19"/>
        <v>#REF!</v>
      </c>
      <c r="X11" s="36" t="e">
        <f t="shared" si="20"/>
        <v>#REF!</v>
      </c>
      <c r="Y11" s="36" t="e">
        <f t="shared" si="21"/>
        <v>#REF!</v>
      </c>
      <c r="Z11" s="36" t="e">
        <f t="shared" si="22"/>
        <v>#REF!</v>
      </c>
      <c r="AA11" s="36" t="e">
        <f t="shared" si="23"/>
        <v>#REF!</v>
      </c>
      <c r="AB11" s="36" t="e">
        <f t="shared" si="24"/>
        <v>#REF!</v>
      </c>
      <c r="AC11" s="36" t="e">
        <f t="shared" si="25"/>
        <v>#REF!</v>
      </c>
      <c r="AD11" s="36" t="e">
        <f t="shared" si="26"/>
        <v>#REF!</v>
      </c>
      <c r="AE11" s="36" t="e">
        <f t="shared" si="27"/>
        <v>#REF!</v>
      </c>
      <c r="AF11" s="36" t="e">
        <f t="shared" si="28"/>
        <v>#REF!</v>
      </c>
      <c r="AG11" s="36" t="e">
        <f t="shared" si="29"/>
        <v>#REF!</v>
      </c>
      <c r="AH11" s="36" t="e">
        <f t="shared" si="39"/>
        <v>#REF!</v>
      </c>
      <c r="AI11" s="36" t="e">
        <f t="shared" si="40"/>
        <v>#REF!</v>
      </c>
      <c r="AJ11" s="36" t="e">
        <f t="shared" si="41"/>
        <v>#REF!</v>
      </c>
      <c r="AK11" s="36" t="e">
        <f t="shared" si="42"/>
        <v>#REF!</v>
      </c>
      <c r="AL11" s="36" t="e">
        <f t="shared" si="43"/>
        <v>#REF!</v>
      </c>
      <c r="AM11" s="36" t="e">
        <f t="shared" si="44"/>
        <v>#REF!</v>
      </c>
      <c r="AN11" s="36" t="e">
        <f t="shared" si="45"/>
        <v>#REF!</v>
      </c>
      <c r="AO11" s="36" t="e">
        <f t="shared" si="46"/>
        <v>#REF!</v>
      </c>
      <c r="AP11" s="36" t="e">
        <f t="shared" si="47"/>
        <v>#REF!</v>
      </c>
    </row>
    <row r="12" spans="1:42" x14ac:dyDescent="0.25">
      <c r="B12" s="99" t="e">
        <f>IF(qtd_niveis&gt;5,"VI","")</f>
        <v>#REF!</v>
      </c>
      <c r="C12" s="83" t="e">
        <f>IF(qtd_niveis&gt;5,IF(NV="I",C7*(perc_niv_V/1+1),IF(NV="II",C8*(perc_niv_V/1+1),IF(NV="III",C9*(perc_niv_V/1+1),IF(NV="IV",C10*(perc_niv_V/1+1),C11*(perc_niv_V/1+1))))),0)</f>
        <v>#REF!</v>
      </c>
      <c r="D12" s="36" t="e">
        <f t="shared" si="0"/>
        <v>#REF!</v>
      </c>
      <c r="E12" s="36" t="e">
        <f t="shared" si="1"/>
        <v>#REF!</v>
      </c>
      <c r="F12" s="36" t="e">
        <f t="shared" si="2"/>
        <v>#REF!</v>
      </c>
      <c r="G12" s="36" t="e">
        <f t="shared" si="3"/>
        <v>#REF!</v>
      </c>
      <c r="H12" s="36" t="e">
        <f t="shared" si="4"/>
        <v>#REF!</v>
      </c>
      <c r="I12" s="36" t="e">
        <f t="shared" si="5"/>
        <v>#REF!</v>
      </c>
      <c r="J12" s="36" t="e">
        <f t="shared" si="6"/>
        <v>#REF!</v>
      </c>
      <c r="K12" s="36" t="e">
        <f t="shared" si="7"/>
        <v>#REF!</v>
      </c>
      <c r="L12" s="36" t="e">
        <f t="shared" si="8"/>
        <v>#REF!</v>
      </c>
      <c r="M12" s="36" t="e">
        <f t="shared" si="9"/>
        <v>#REF!</v>
      </c>
      <c r="N12" s="36" t="e">
        <f t="shared" si="10"/>
        <v>#REF!</v>
      </c>
      <c r="O12" s="36" t="e">
        <f t="shared" si="11"/>
        <v>#REF!</v>
      </c>
      <c r="P12" s="36" t="e">
        <f t="shared" si="12"/>
        <v>#REF!</v>
      </c>
      <c r="Q12" s="36" t="e">
        <f t="shared" si="13"/>
        <v>#REF!</v>
      </c>
      <c r="R12" s="36" t="e">
        <f t="shared" si="14"/>
        <v>#REF!</v>
      </c>
      <c r="S12" s="36" t="e">
        <f t="shared" si="15"/>
        <v>#REF!</v>
      </c>
      <c r="T12" s="36" t="e">
        <f t="shared" si="16"/>
        <v>#REF!</v>
      </c>
      <c r="U12" s="36" t="e">
        <f t="shared" si="17"/>
        <v>#REF!</v>
      </c>
      <c r="V12" s="36" t="e">
        <f t="shared" si="18"/>
        <v>#REF!</v>
      </c>
      <c r="W12" s="36" t="e">
        <f t="shared" si="19"/>
        <v>#REF!</v>
      </c>
      <c r="X12" s="36" t="e">
        <f t="shared" si="20"/>
        <v>#REF!</v>
      </c>
      <c r="Y12" s="36" t="e">
        <f t="shared" si="21"/>
        <v>#REF!</v>
      </c>
      <c r="Z12" s="36" t="e">
        <f t="shared" si="22"/>
        <v>#REF!</v>
      </c>
      <c r="AA12" s="36" t="e">
        <f t="shared" si="23"/>
        <v>#REF!</v>
      </c>
      <c r="AB12" s="36" t="e">
        <f t="shared" si="24"/>
        <v>#REF!</v>
      </c>
      <c r="AC12" s="36" t="e">
        <f t="shared" si="25"/>
        <v>#REF!</v>
      </c>
      <c r="AD12" s="36" t="e">
        <f t="shared" si="26"/>
        <v>#REF!</v>
      </c>
      <c r="AE12" s="36" t="e">
        <f t="shared" si="27"/>
        <v>#REF!</v>
      </c>
      <c r="AF12" s="36" t="e">
        <f t="shared" si="28"/>
        <v>#REF!</v>
      </c>
      <c r="AG12" s="36" t="e">
        <f t="shared" si="29"/>
        <v>#REF!</v>
      </c>
      <c r="AH12" s="36" t="e">
        <f t="shared" si="39"/>
        <v>#REF!</v>
      </c>
      <c r="AI12" s="36" t="e">
        <f t="shared" si="40"/>
        <v>#REF!</v>
      </c>
      <c r="AJ12" s="36" t="e">
        <f t="shared" si="41"/>
        <v>#REF!</v>
      </c>
      <c r="AK12" s="36" t="e">
        <f t="shared" si="42"/>
        <v>#REF!</v>
      </c>
      <c r="AL12" s="36" t="e">
        <f t="shared" si="43"/>
        <v>#REF!</v>
      </c>
      <c r="AM12" s="36" t="e">
        <f t="shared" si="44"/>
        <v>#REF!</v>
      </c>
      <c r="AN12" s="36" t="e">
        <f t="shared" si="45"/>
        <v>#REF!</v>
      </c>
      <c r="AO12" s="36" t="e">
        <f t="shared" si="46"/>
        <v>#REF!</v>
      </c>
      <c r="AP12" s="36" t="e">
        <f t="shared" si="47"/>
        <v>#REF!</v>
      </c>
    </row>
    <row r="13" spans="1:42" x14ac:dyDescent="0.25">
      <c r="B13" s="99" t="e">
        <f>IF(qtd_niveis&gt;6,"VII","")</f>
        <v>#REF!</v>
      </c>
      <c r="C13" s="83" t="e">
        <f>IF(qtd_niveis&gt;6,IF(NVI="I",C7*(perc_niv_VI/1+1),IF(NVI="II",C8*(perc_niv_VI/1+1),IF(NVI="III",C9*(perc_niv_VI/1+1),IF(NVI="IV",C10*(perc_niv_VI/1+1),IF(NVI="V",C11*(perc_niv_VI/1+1),C12*(perc_niv_VI/1+1)))))),0)</f>
        <v>#REF!</v>
      </c>
      <c r="D13" s="36" t="e">
        <f t="shared" si="0"/>
        <v>#REF!</v>
      </c>
      <c r="E13" s="36" t="e">
        <f t="shared" si="1"/>
        <v>#REF!</v>
      </c>
      <c r="F13" s="36" t="e">
        <f t="shared" si="2"/>
        <v>#REF!</v>
      </c>
      <c r="G13" s="36" t="e">
        <f t="shared" si="3"/>
        <v>#REF!</v>
      </c>
      <c r="H13" s="36" t="e">
        <f t="shared" si="4"/>
        <v>#REF!</v>
      </c>
      <c r="I13" s="36" t="e">
        <f t="shared" si="5"/>
        <v>#REF!</v>
      </c>
      <c r="J13" s="36" t="e">
        <f t="shared" si="6"/>
        <v>#REF!</v>
      </c>
      <c r="K13" s="36" t="e">
        <f t="shared" si="7"/>
        <v>#REF!</v>
      </c>
      <c r="L13" s="36" t="e">
        <f t="shared" si="8"/>
        <v>#REF!</v>
      </c>
      <c r="M13" s="36" t="e">
        <f t="shared" si="9"/>
        <v>#REF!</v>
      </c>
      <c r="N13" s="36" t="e">
        <f t="shared" si="10"/>
        <v>#REF!</v>
      </c>
      <c r="O13" s="36" t="e">
        <f t="shared" si="11"/>
        <v>#REF!</v>
      </c>
      <c r="P13" s="36" t="e">
        <f t="shared" si="12"/>
        <v>#REF!</v>
      </c>
      <c r="Q13" s="36" t="e">
        <f t="shared" si="13"/>
        <v>#REF!</v>
      </c>
      <c r="R13" s="36" t="e">
        <f t="shared" si="14"/>
        <v>#REF!</v>
      </c>
      <c r="S13" s="36" t="e">
        <f t="shared" si="15"/>
        <v>#REF!</v>
      </c>
      <c r="T13" s="36" t="e">
        <f t="shared" si="16"/>
        <v>#REF!</v>
      </c>
      <c r="U13" s="36" t="e">
        <f t="shared" si="17"/>
        <v>#REF!</v>
      </c>
      <c r="V13" s="36" t="e">
        <f t="shared" si="18"/>
        <v>#REF!</v>
      </c>
      <c r="W13" s="36" t="e">
        <f t="shared" si="19"/>
        <v>#REF!</v>
      </c>
      <c r="X13" s="36" t="e">
        <f t="shared" si="20"/>
        <v>#REF!</v>
      </c>
      <c r="Y13" s="36" t="e">
        <f t="shared" si="21"/>
        <v>#REF!</v>
      </c>
      <c r="Z13" s="36" t="e">
        <f t="shared" si="22"/>
        <v>#REF!</v>
      </c>
      <c r="AA13" s="36" t="e">
        <f t="shared" si="23"/>
        <v>#REF!</v>
      </c>
      <c r="AB13" s="36" t="e">
        <f t="shared" si="24"/>
        <v>#REF!</v>
      </c>
      <c r="AC13" s="36" t="e">
        <f t="shared" si="25"/>
        <v>#REF!</v>
      </c>
      <c r="AD13" s="36" t="e">
        <f t="shared" si="26"/>
        <v>#REF!</v>
      </c>
      <c r="AE13" s="36" t="e">
        <f t="shared" si="27"/>
        <v>#REF!</v>
      </c>
      <c r="AF13" s="36" t="e">
        <f t="shared" si="28"/>
        <v>#REF!</v>
      </c>
      <c r="AG13" s="36" t="e">
        <f t="shared" si="29"/>
        <v>#REF!</v>
      </c>
      <c r="AH13" s="36" t="e">
        <f t="shared" si="39"/>
        <v>#REF!</v>
      </c>
      <c r="AI13" s="36" t="e">
        <f t="shared" si="40"/>
        <v>#REF!</v>
      </c>
      <c r="AJ13" s="36" t="e">
        <f t="shared" si="41"/>
        <v>#REF!</v>
      </c>
      <c r="AK13" s="36" t="e">
        <f t="shared" si="42"/>
        <v>#REF!</v>
      </c>
      <c r="AL13" s="36" t="e">
        <f t="shared" si="43"/>
        <v>#REF!</v>
      </c>
      <c r="AM13" s="36" t="e">
        <f t="shared" si="44"/>
        <v>#REF!</v>
      </c>
      <c r="AN13" s="36" t="e">
        <f t="shared" si="45"/>
        <v>#REF!</v>
      </c>
      <c r="AO13" s="36" t="e">
        <f t="shared" si="46"/>
        <v>#REF!</v>
      </c>
      <c r="AP13" s="36" t="e">
        <f t="shared" si="47"/>
        <v>#REF!</v>
      </c>
    </row>
    <row r="14" spans="1:42" x14ac:dyDescent="0.25">
      <c r="B14" s="99" t="e">
        <f>IF(qtd_niveis&gt;7,"VIII","")</f>
        <v>#REF!</v>
      </c>
      <c r="C14" s="83" t="e">
        <f>IF(qtd_niveis&gt;7,IF(NVII="I",C7*(perc_niv_VII/1+1),IF(NVII="II",C8*(perc_niv_VII/1+1),IF(NVII="III",C9*(perc_niv_VII/1+1),IF(NVII="IV",C10*(perc_niv_VII/1+1),IF(NVII="V",C11*(perc_niv_VII/1+1),IF(NVII="VI",C12*(perc_niv_VII/1+1),C13*(perc_niv_VII/1+1))))))),0)</f>
        <v>#REF!</v>
      </c>
      <c r="D14" s="36" t="e">
        <f t="shared" si="0"/>
        <v>#REF!</v>
      </c>
      <c r="E14" s="36" t="e">
        <f t="shared" si="1"/>
        <v>#REF!</v>
      </c>
      <c r="F14" s="36" t="e">
        <f t="shared" si="2"/>
        <v>#REF!</v>
      </c>
      <c r="G14" s="36" t="e">
        <f t="shared" si="3"/>
        <v>#REF!</v>
      </c>
      <c r="H14" s="36" t="e">
        <f t="shared" si="4"/>
        <v>#REF!</v>
      </c>
      <c r="I14" s="36" t="e">
        <f t="shared" si="5"/>
        <v>#REF!</v>
      </c>
      <c r="J14" s="36" t="e">
        <f t="shared" si="6"/>
        <v>#REF!</v>
      </c>
      <c r="K14" s="36" t="e">
        <f t="shared" si="7"/>
        <v>#REF!</v>
      </c>
      <c r="L14" s="36" t="e">
        <f t="shared" si="8"/>
        <v>#REF!</v>
      </c>
      <c r="M14" s="36" t="e">
        <f t="shared" si="9"/>
        <v>#REF!</v>
      </c>
      <c r="N14" s="36" t="e">
        <f t="shared" si="10"/>
        <v>#REF!</v>
      </c>
      <c r="O14" s="36" t="e">
        <f t="shared" si="11"/>
        <v>#REF!</v>
      </c>
      <c r="P14" s="36" t="e">
        <f t="shared" si="12"/>
        <v>#REF!</v>
      </c>
      <c r="Q14" s="36" t="e">
        <f t="shared" si="13"/>
        <v>#REF!</v>
      </c>
      <c r="R14" s="36" t="e">
        <f t="shared" si="14"/>
        <v>#REF!</v>
      </c>
      <c r="S14" s="36" t="e">
        <f t="shared" si="15"/>
        <v>#REF!</v>
      </c>
      <c r="T14" s="36" t="e">
        <f t="shared" si="16"/>
        <v>#REF!</v>
      </c>
      <c r="U14" s="36" t="e">
        <f t="shared" si="17"/>
        <v>#REF!</v>
      </c>
      <c r="V14" s="36" t="e">
        <f t="shared" si="18"/>
        <v>#REF!</v>
      </c>
      <c r="W14" s="36" t="e">
        <f t="shared" si="19"/>
        <v>#REF!</v>
      </c>
      <c r="X14" s="36" t="e">
        <f t="shared" si="20"/>
        <v>#REF!</v>
      </c>
      <c r="Y14" s="36" t="e">
        <f t="shared" si="21"/>
        <v>#REF!</v>
      </c>
      <c r="Z14" s="36" t="e">
        <f t="shared" si="22"/>
        <v>#REF!</v>
      </c>
      <c r="AA14" s="36" t="e">
        <f t="shared" si="23"/>
        <v>#REF!</v>
      </c>
      <c r="AB14" s="36" t="e">
        <f t="shared" si="24"/>
        <v>#REF!</v>
      </c>
      <c r="AC14" s="36" t="e">
        <f t="shared" si="25"/>
        <v>#REF!</v>
      </c>
      <c r="AD14" s="36" t="e">
        <f t="shared" si="26"/>
        <v>#REF!</v>
      </c>
      <c r="AE14" s="36" t="e">
        <f t="shared" si="27"/>
        <v>#REF!</v>
      </c>
      <c r="AF14" s="36" t="e">
        <f>IF(qtd_classes&gt;29,IF(incide_classe="Classe Inicial",C14*(perc_classe_ad/1+1),AE14*(perc_classe_ad/1+1)),0)</f>
        <v>#REF!</v>
      </c>
      <c r="AG14" s="36" t="e">
        <f t="shared" si="29"/>
        <v>#REF!</v>
      </c>
      <c r="AH14" s="36" t="e">
        <f t="shared" si="39"/>
        <v>#REF!</v>
      </c>
      <c r="AI14" s="36" t="e">
        <f t="shared" si="40"/>
        <v>#REF!</v>
      </c>
      <c r="AJ14" s="36" t="e">
        <f t="shared" si="41"/>
        <v>#REF!</v>
      </c>
      <c r="AK14" s="36" t="e">
        <f t="shared" si="42"/>
        <v>#REF!</v>
      </c>
      <c r="AL14" s="36" t="e">
        <f t="shared" si="43"/>
        <v>#REF!</v>
      </c>
      <c r="AM14" s="36" t="e">
        <f t="shared" si="44"/>
        <v>#REF!</v>
      </c>
      <c r="AN14" s="36" t="e">
        <f t="shared" si="45"/>
        <v>#REF!</v>
      </c>
      <c r="AO14" s="36" t="e">
        <f t="shared" si="46"/>
        <v>#REF!</v>
      </c>
      <c r="AP14" s="36" t="e">
        <f t="shared" si="47"/>
        <v>#REF!</v>
      </c>
    </row>
    <row r="15" spans="1:42" x14ac:dyDescent="0.25">
      <c r="A15" s="2"/>
      <c r="B15" s="99"/>
      <c r="C15" s="150" t="s">
        <v>22</v>
      </c>
      <c r="D15" s="150"/>
      <c r="E15" s="150"/>
      <c r="F15" s="150"/>
      <c r="G15" s="150"/>
      <c r="H15" s="100" t="e">
        <f>ch_2</f>
        <v>#REF!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85"/>
      <c r="X15" s="86"/>
    </row>
    <row r="16" spans="1:42" x14ac:dyDescent="0.25">
      <c r="B16" s="99" t="e">
        <f>IF(qtd_niveis&gt;0,"I","")</f>
        <v>#REF!</v>
      </c>
      <c r="C16" s="35" t="e">
        <f>IF(piso_prop="Sim",piso_ch1*H15/ch_1,piso_ch2)</f>
        <v>#REF!</v>
      </c>
      <c r="D16" s="36" t="e">
        <f t="shared" ref="D16:D23" si="48">IF(qtd_classes&gt;1,IF(incide_classe="Classe Inicial",C16*(perc_classe_b/1+1),C16*(perc_classe_b/1+1)),0)</f>
        <v>#REF!</v>
      </c>
      <c r="E16" s="36" t="e">
        <f t="shared" ref="E16:E23" si="49">IF(qtd_classes&gt;2,IF(incide_classe="Classe Inicial",C16*(perc_classe_c/1+1),D16*(perc_classe_c/1+1)),0)</f>
        <v>#REF!</v>
      </c>
      <c r="F16" s="36" t="e">
        <f t="shared" ref="F16:F23" si="50">IF(qtd_classes&gt;3,IF(incide_classe="Classe Inicial",C16*(perc_classe_d/1+1),E16*(perc_classe_d/1+1)),0)</f>
        <v>#REF!</v>
      </c>
      <c r="G16" s="36" t="e">
        <f t="shared" ref="G16:G23" si="51">IF(qtd_classes&gt;4,IF(incide_classe="Classe Inicial",C16*(perc_classe_e/1+1),F16*(perc_classe_e/1+1)),0)</f>
        <v>#REF!</v>
      </c>
      <c r="H16" s="36" t="e">
        <f t="shared" ref="H16:H23" si="52">IF(qtd_classes&gt;5,IF(incide_classe="Classe Inicial",C16*(perc_classe_f/1+1),G16*(perc_classe_f/1+1)),0)</f>
        <v>#REF!</v>
      </c>
      <c r="I16" s="36" t="e">
        <f t="shared" ref="I16:I23" si="53">IF(qtd_classes&gt;6,IF(incide_classe="Classe Inicial",C16*(perc_classe_g/1+1),H16*(perc_classe_g/1+1)),0)</f>
        <v>#REF!</v>
      </c>
      <c r="J16" s="36" t="e">
        <f t="shared" ref="J16:J23" si="54">IF(qtd_classes&gt;7,IF(incide_classe="Classe Inicial",C16*(perc_classe_h/1+1),I16*(perc_classe_h/1+1)),0)</f>
        <v>#REF!</v>
      </c>
      <c r="K16" s="36" t="e">
        <f t="shared" ref="K16:K23" si="55">IF(qtd_classes&gt;8,IF(incide_classe="Classe Inicial",C16*(perc_classe_i/1+1),J16*(perc_classe_i/1+1)),0)</f>
        <v>#REF!</v>
      </c>
      <c r="L16" s="36" t="e">
        <f t="shared" ref="L16:L23" si="56">IF(qtd_classes&gt;9,IF(incide_classe="Classe Inicial",C16*(perc_classe_j/1+1),K16*(perc_classe_j/1+1)),0)</f>
        <v>#REF!</v>
      </c>
      <c r="M16" s="36" t="e">
        <f t="shared" ref="M16:M23" si="57">IF(qtd_classes&gt;10,IF(incide_classe="Classe Inicial",C16*(perc_classe_k/1+1),L16*(perc_classe_k/1+1)),0)</f>
        <v>#REF!</v>
      </c>
      <c r="N16" s="36" t="e">
        <f t="shared" ref="N16:N23" si="58">IF(qtd_classes&gt;11,IF(incide_classe="Classe Inicial",C16*(perc_classe_l/1+1),M16*(perc_classe_l/1+1)),0)</f>
        <v>#REF!</v>
      </c>
      <c r="O16" s="36" t="e">
        <f t="shared" ref="O16:O23" si="59">IF(qtd_classes&gt;12,IF(incide_classe="Classe Inicial",C16*(perc_classe_m/1+1),N16*(perc_classe_m/1+1)),0)</f>
        <v>#REF!</v>
      </c>
      <c r="P16" s="36" t="e">
        <f t="shared" ref="P16:P23" si="60">IF(qtd_classes&gt;13,IF(incide_classe="Classe Inicial",C16*(perc_classe_n/1+1),O16*(perc_classe_n/1+1)),0)</f>
        <v>#REF!</v>
      </c>
      <c r="Q16" s="36" t="e">
        <f t="shared" ref="Q16:Q23" si="61">IF(qtd_classes&gt;14,IF(incide_classe="Classe Inicial",C16*(perc_classe_o/1+1),P16*(perc_classe_o/1+1)),0)</f>
        <v>#REF!</v>
      </c>
      <c r="R16" s="36" t="e">
        <f t="shared" ref="R16:R23" si="62">IF(qtd_classes&gt;15,IF(incide_classe="Classe Inicial",C16*(perc_classe_p/1+1),Q16*(perc_classe_p/1+1)),0)</f>
        <v>#REF!</v>
      </c>
      <c r="S16" s="36" t="e">
        <f t="shared" ref="S16:S23" si="63">IF(qtd_classes&gt;16,IF(incide_classe="Classe Inicial",C16*(perc_classe_q/1+1),R16*(perc_classe_q/1+1)),0)</f>
        <v>#REF!</v>
      </c>
      <c r="T16" s="36" t="e">
        <f t="shared" ref="T16:T23" si="64">IF(qtd_classes&gt;17,IF(incide_classe="Classe Inicial",C16*(perc_classe_r/1+1),S16*(perc_classe_r/1+1)),0)</f>
        <v>#REF!</v>
      </c>
      <c r="U16" s="36" t="e">
        <f t="shared" ref="U16:U23" si="65">IF(qtd_classes&gt;18,IF(incide_classe="Classe Inicial",C16*(perc_classe_s/1+1),T16*(perc_classe_s/1+1)),0)</f>
        <v>#REF!</v>
      </c>
      <c r="V16" s="36" t="e">
        <f t="shared" ref="V16:V23" si="66">IF(qtd_classes&gt;19,IF(incide_classe="Classe Inicial",C16*(perc_classe_t/1+1),U16*(perc_classe_t/1+1)),0)</f>
        <v>#REF!</v>
      </c>
      <c r="W16" s="36" t="e">
        <f t="shared" ref="W16:W23" si="67">IF(qtd_classes&gt;20,IF(incide_classe="Classe Inicial",C16*(perc_classe_u/1+1),V16*(perc_classe_u/1+1)),0)</f>
        <v>#REF!</v>
      </c>
      <c r="X16" s="36" t="e">
        <f t="shared" ref="X16:X23" si="68">IF(qtd_classes&gt;21,IF(incide_classe="Classe Inicial",C16*(perc_classe_v/1+1),W16*(perc_classe_v/1+1)),0)</f>
        <v>#REF!</v>
      </c>
      <c r="Y16" s="36" t="e">
        <f t="shared" ref="Y16:Y23" si="69">IF(qtd_classes&gt;22,IF(incide_classe="Classe Inicial",C16*(perc_classe_w/1+1),X16*(perc_classe_w/1+1)),0)</f>
        <v>#REF!</v>
      </c>
      <c r="Z16" s="36" t="e">
        <f t="shared" ref="Z16:Z23" si="70">IF(qtd_classes&gt;23,IF(incide_classe="Classe Inicial",C16*(perc_classe_x/1+1),Y16*(perc_classe_x/1+1)),0)</f>
        <v>#REF!</v>
      </c>
      <c r="AA16" s="36" t="e">
        <f t="shared" ref="AA16:AA23" si="71">IF(qtd_classes&gt;24,IF(incide_classe="Classe Inicial",C16*(perc_classe_y/1+1),Z16*(perc_classe_y/1+1)),0)</f>
        <v>#REF!</v>
      </c>
      <c r="AB16" s="36" t="e">
        <f t="shared" ref="AB16:AB23" si="72">IF(qtd_classes&gt;25,IF(incide_classe="Classe Inicial",C16*(perc_classe_z/1+1),AA16*(perc_classe_z/1+1)),0)</f>
        <v>#REF!</v>
      </c>
      <c r="AC16" s="36" t="e">
        <f t="shared" ref="AC16:AC23" si="73">IF(qtd_classes&gt;26,IF(incide_classe="Classe Inicial",C16*(perc_classe_aa/1+1),AB16*(perc_classe_aa/1+1)),0)</f>
        <v>#REF!</v>
      </c>
      <c r="AD16" s="36" t="e">
        <f t="shared" ref="AD16:AD23" si="74">IF(qtd_classes&gt;27,IF(incide_classe="Classe Inicial",C16*(perc_classe_ab/1+1),AC16*(perc_classe_ab/1+1)),0)</f>
        <v>#REF!</v>
      </c>
      <c r="AE16" s="36" t="e">
        <f t="shared" ref="AE16:AE23" si="75">IF(qtd_classes&gt;28,IF(incide_classe="Classe Inicial",C16*(perc_classe_ac/1+1),AD16*(perc_classe_ac/1+1)),0)</f>
        <v>#REF!</v>
      </c>
      <c r="AF16" s="36" t="e">
        <f t="shared" ref="AF16:AF23" si="76">IF(qtd_classes&gt;29,IF(incide_classe="Classe Inicial",C16*(perc_classe_ad/1+1),AE16*(perc_classe_ad/1+1)),0)</f>
        <v>#REF!</v>
      </c>
      <c r="AG16" s="36" t="e">
        <f t="shared" ref="AG16:AG23" si="77">IF(qtd_classes&gt;30,IF(incide_classe="Classe Inicial",C16*(perc_classe_ae/1+1),AF16*(perc_classe_ae/1+1)),0)</f>
        <v>#REF!</v>
      </c>
      <c r="AH16" s="36" t="e">
        <f t="shared" ref="AH16:AH23" si="78">IF(qtd_classes&gt;31,IF(incide_classe="Classe Inicial",C16*(perc_classe_af/1+1),AG16*(perc_classe_af/1+1)),0)</f>
        <v>#REF!</v>
      </c>
      <c r="AI16" s="36" t="e">
        <f t="shared" ref="AI16:AI23" si="79">IF(qtd_classes&gt;32,IF(incide_classe="Classe Inicial",C16*(perc_classe_ag/1+1),AH16*(perc_classe_ag/1+1)),0)</f>
        <v>#REF!</v>
      </c>
      <c r="AJ16" s="36" t="e">
        <f t="shared" ref="AJ16:AJ23" si="80">IF(qtd_classes&gt;33,IF(incide_classe="Classe Inicial",C16*(perc_classe_ah/1+1),AI16*(perc_classe_ah/1+1)),0)</f>
        <v>#REF!</v>
      </c>
      <c r="AK16" s="36" t="e">
        <f t="shared" ref="AK16:AK23" si="81">IF(qtd_classes&gt;34,IF(incide_classe="Classe Inicial",C16*(perc_classe_ai/1+1),AJ16*(perc_classe_ai/1+1)),0)</f>
        <v>#REF!</v>
      </c>
      <c r="AL16" s="36" t="e">
        <f t="shared" ref="AL16:AL23" si="82">IF(qtd_classes&gt;35,IF(incide_classe="Classe Inicial",C16*(perc_classe_aj/1+1),AK16*(perc_classe_aj/1+1)),0)</f>
        <v>#REF!</v>
      </c>
      <c r="AM16" s="36" t="e">
        <f t="shared" ref="AM16:AM23" si="83">IF(qtd_classes&gt;36,IF(incide_classe="Classe Inicial",C16*(perc_classe_ak/1+1),AL16*(perc_classe_ak/1+1)),0)</f>
        <v>#REF!</v>
      </c>
      <c r="AN16" s="36" t="e">
        <f t="shared" ref="AN16:AN23" si="84">IF(qtd_classes&gt;37,IF(incide_classe="Classe Inicial",C16*(perc_classe_al/1+1),AM16*(perc_classe_al/1+1)),0)</f>
        <v>#REF!</v>
      </c>
      <c r="AO16" s="36" t="e">
        <f t="shared" ref="AO16:AO23" si="85">IF(qtd_classes&gt;38,IF(incide_classe="Classe Inicial",C16*(perc_classe_am/1+1),AN16*(perc_classe_am/1+1)),0)</f>
        <v>#REF!</v>
      </c>
      <c r="AP16" s="36" t="e">
        <f t="shared" ref="AP16:AP23" si="86">IF(qtd_classes&gt;39,IF(incide_classe="Classe Inicial",C16*(perc_classe_an/1+1),AO16*(perc_classe_an/1+1)),0)</f>
        <v>#REF!</v>
      </c>
    </row>
    <row r="17" spans="1:42" x14ac:dyDescent="0.25">
      <c r="B17" s="99" t="e">
        <f>IF(qtd_niveis&gt;1,"II","")</f>
        <v>#REF!</v>
      </c>
      <c r="C17" s="83" t="e">
        <f>IF(qtd_niveis&gt;1,IF(NI="I",C16*(perc_niv_I/1+1),C16*(perc_niv_I/1+1)),0)</f>
        <v>#REF!</v>
      </c>
      <c r="D17" s="36" t="e">
        <f t="shared" si="48"/>
        <v>#REF!</v>
      </c>
      <c r="E17" s="36" t="e">
        <f t="shared" si="49"/>
        <v>#REF!</v>
      </c>
      <c r="F17" s="36" t="e">
        <f t="shared" si="50"/>
        <v>#REF!</v>
      </c>
      <c r="G17" s="36" t="e">
        <f t="shared" si="51"/>
        <v>#REF!</v>
      </c>
      <c r="H17" s="36" t="e">
        <f t="shared" si="52"/>
        <v>#REF!</v>
      </c>
      <c r="I17" s="36" t="e">
        <f t="shared" si="53"/>
        <v>#REF!</v>
      </c>
      <c r="J17" s="36" t="e">
        <f t="shared" si="54"/>
        <v>#REF!</v>
      </c>
      <c r="K17" s="36" t="e">
        <f t="shared" si="55"/>
        <v>#REF!</v>
      </c>
      <c r="L17" s="36" t="e">
        <f t="shared" si="56"/>
        <v>#REF!</v>
      </c>
      <c r="M17" s="36" t="e">
        <f t="shared" si="57"/>
        <v>#REF!</v>
      </c>
      <c r="N17" s="36" t="e">
        <f t="shared" si="58"/>
        <v>#REF!</v>
      </c>
      <c r="O17" s="36" t="e">
        <f t="shared" si="59"/>
        <v>#REF!</v>
      </c>
      <c r="P17" s="36" t="e">
        <f t="shared" si="60"/>
        <v>#REF!</v>
      </c>
      <c r="Q17" s="36" t="e">
        <f t="shared" si="61"/>
        <v>#REF!</v>
      </c>
      <c r="R17" s="36" t="e">
        <f t="shared" si="62"/>
        <v>#REF!</v>
      </c>
      <c r="S17" s="36" t="e">
        <f t="shared" si="63"/>
        <v>#REF!</v>
      </c>
      <c r="T17" s="36" t="e">
        <f t="shared" si="64"/>
        <v>#REF!</v>
      </c>
      <c r="U17" s="36" t="e">
        <f t="shared" si="65"/>
        <v>#REF!</v>
      </c>
      <c r="V17" s="36" t="e">
        <f t="shared" si="66"/>
        <v>#REF!</v>
      </c>
      <c r="W17" s="36" t="e">
        <f t="shared" si="67"/>
        <v>#REF!</v>
      </c>
      <c r="X17" s="36" t="e">
        <f t="shared" si="68"/>
        <v>#REF!</v>
      </c>
      <c r="Y17" s="36" t="e">
        <f t="shared" si="69"/>
        <v>#REF!</v>
      </c>
      <c r="Z17" s="36" t="e">
        <f t="shared" si="70"/>
        <v>#REF!</v>
      </c>
      <c r="AA17" s="36" t="e">
        <f t="shared" si="71"/>
        <v>#REF!</v>
      </c>
      <c r="AB17" s="36" t="e">
        <f t="shared" si="72"/>
        <v>#REF!</v>
      </c>
      <c r="AC17" s="36" t="e">
        <f t="shared" si="73"/>
        <v>#REF!</v>
      </c>
      <c r="AD17" s="36" t="e">
        <f t="shared" si="74"/>
        <v>#REF!</v>
      </c>
      <c r="AE17" s="36" t="e">
        <f t="shared" si="75"/>
        <v>#REF!</v>
      </c>
      <c r="AF17" s="36" t="e">
        <f t="shared" si="76"/>
        <v>#REF!</v>
      </c>
      <c r="AG17" s="36" t="e">
        <f t="shared" si="77"/>
        <v>#REF!</v>
      </c>
      <c r="AH17" s="36" t="e">
        <f t="shared" si="78"/>
        <v>#REF!</v>
      </c>
      <c r="AI17" s="36" t="e">
        <f t="shared" si="79"/>
        <v>#REF!</v>
      </c>
      <c r="AJ17" s="36" t="e">
        <f t="shared" si="80"/>
        <v>#REF!</v>
      </c>
      <c r="AK17" s="36" t="e">
        <f t="shared" si="81"/>
        <v>#REF!</v>
      </c>
      <c r="AL17" s="36" t="e">
        <f t="shared" si="82"/>
        <v>#REF!</v>
      </c>
      <c r="AM17" s="36" t="e">
        <f t="shared" si="83"/>
        <v>#REF!</v>
      </c>
      <c r="AN17" s="36" t="e">
        <f t="shared" si="84"/>
        <v>#REF!</v>
      </c>
      <c r="AO17" s="36" t="e">
        <f t="shared" si="85"/>
        <v>#REF!</v>
      </c>
      <c r="AP17" s="36" t="e">
        <f t="shared" si="86"/>
        <v>#REF!</v>
      </c>
    </row>
    <row r="18" spans="1:42" x14ac:dyDescent="0.25">
      <c r="B18" s="99" t="e">
        <f>IF(qtd_niveis&gt;2,"III","")</f>
        <v>#REF!</v>
      </c>
      <c r="C18" s="35" t="e">
        <f>IF(qtd_niveis&gt;2,IF(NII="I",C16*(perc_niv_II/1+1),C17*(perc_niv_II/1+1)),0)</f>
        <v>#REF!</v>
      </c>
      <c r="D18" s="36" t="e">
        <f>IF(qtd_classes&gt;1,IF(incide_classe="Classe Inicial",C18*(perc_classe_b/1+1),C18*(perc_classe_b/1+1)),0)</f>
        <v>#REF!</v>
      </c>
      <c r="E18" s="36" t="e">
        <f t="shared" si="49"/>
        <v>#REF!</v>
      </c>
      <c r="F18" s="36" t="e">
        <f t="shared" si="50"/>
        <v>#REF!</v>
      </c>
      <c r="G18" s="36" t="e">
        <f t="shared" si="51"/>
        <v>#REF!</v>
      </c>
      <c r="H18" s="36" t="e">
        <f t="shared" si="52"/>
        <v>#REF!</v>
      </c>
      <c r="I18" s="36" t="e">
        <f t="shared" si="53"/>
        <v>#REF!</v>
      </c>
      <c r="J18" s="36" t="e">
        <f t="shared" si="54"/>
        <v>#REF!</v>
      </c>
      <c r="K18" s="36" t="e">
        <f t="shared" si="55"/>
        <v>#REF!</v>
      </c>
      <c r="L18" s="36" t="e">
        <f t="shared" si="56"/>
        <v>#REF!</v>
      </c>
      <c r="M18" s="36" t="e">
        <f t="shared" si="57"/>
        <v>#REF!</v>
      </c>
      <c r="N18" s="36" t="e">
        <f t="shared" si="58"/>
        <v>#REF!</v>
      </c>
      <c r="O18" s="36" t="e">
        <f t="shared" si="59"/>
        <v>#REF!</v>
      </c>
      <c r="P18" s="36" t="e">
        <f t="shared" si="60"/>
        <v>#REF!</v>
      </c>
      <c r="Q18" s="36" t="e">
        <f t="shared" si="61"/>
        <v>#REF!</v>
      </c>
      <c r="R18" s="36" t="e">
        <f t="shared" si="62"/>
        <v>#REF!</v>
      </c>
      <c r="S18" s="36" t="e">
        <f t="shared" si="63"/>
        <v>#REF!</v>
      </c>
      <c r="T18" s="36" t="e">
        <f t="shared" si="64"/>
        <v>#REF!</v>
      </c>
      <c r="U18" s="36" t="e">
        <f t="shared" si="65"/>
        <v>#REF!</v>
      </c>
      <c r="V18" s="36" t="e">
        <f t="shared" si="66"/>
        <v>#REF!</v>
      </c>
      <c r="W18" s="36" t="e">
        <f t="shared" si="67"/>
        <v>#REF!</v>
      </c>
      <c r="X18" s="36" t="e">
        <f t="shared" si="68"/>
        <v>#REF!</v>
      </c>
      <c r="Y18" s="36" t="e">
        <f t="shared" si="69"/>
        <v>#REF!</v>
      </c>
      <c r="Z18" s="36" t="e">
        <f t="shared" si="70"/>
        <v>#REF!</v>
      </c>
      <c r="AA18" s="36" t="e">
        <f t="shared" si="71"/>
        <v>#REF!</v>
      </c>
      <c r="AB18" s="36" t="e">
        <f t="shared" si="72"/>
        <v>#REF!</v>
      </c>
      <c r="AC18" s="36" t="e">
        <f t="shared" si="73"/>
        <v>#REF!</v>
      </c>
      <c r="AD18" s="36" t="e">
        <f t="shared" si="74"/>
        <v>#REF!</v>
      </c>
      <c r="AE18" s="36" t="e">
        <f t="shared" si="75"/>
        <v>#REF!</v>
      </c>
      <c r="AF18" s="36" t="e">
        <f t="shared" si="76"/>
        <v>#REF!</v>
      </c>
      <c r="AG18" s="36" t="e">
        <f t="shared" si="77"/>
        <v>#REF!</v>
      </c>
      <c r="AH18" s="36" t="e">
        <f t="shared" si="78"/>
        <v>#REF!</v>
      </c>
      <c r="AI18" s="36" t="e">
        <f t="shared" si="79"/>
        <v>#REF!</v>
      </c>
      <c r="AJ18" s="36" t="e">
        <f t="shared" si="80"/>
        <v>#REF!</v>
      </c>
      <c r="AK18" s="36" t="e">
        <f t="shared" si="81"/>
        <v>#REF!</v>
      </c>
      <c r="AL18" s="36" t="e">
        <f t="shared" si="82"/>
        <v>#REF!</v>
      </c>
      <c r="AM18" s="36" t="e">
        <f t="shared" si="83"/>
        <v>#REF!</v>
      </c>
      <c r="AN18" s="36" t="e">
        <f t="shared" si="84"/>
        <v>#REF!</v>
      </c>
      <c r="AO18" s="36" t="e">
        <f t="shared" si="85"/>
        <v>#REF!</v>
      </c>
      <c r="AP18" s="36" t="e">
        <f t="shared" si="86"/>
        <v>#REF!</v>
      </c>
    </row>
    <row r="19" spans="1:42" x14ac:dyDescent="0.25">
      <c r="B19" s="99" t="e">
        <f>IF(qtd_niveis&gt;3,"IV","")</f>
        <v>#REF!</v>
      </c>
      <c r="C19" s="83" t="e">
        <f>IF(qtd_niveis&gt;3,IF(NIII="I",C16*(perc_niv_III/1+1),IF(NIII="II",C17*(perc_niv_III/1+1),C18*(perc_niv_III/1+1))),0)</f>
        <v>#REF!</v>
      </c>
      <c r="D19" s="36" t="e">
        <f t="shared" si="48"/>
        <v>#REF!</v>
      </c>
      <c r="E19" s="36" t="e">
        <f t="shared" si="49"/>
        <v>#REF!</v>
      </c>
      <c r="F19" s="36" t="e">
        <f t="shared" si="50"/>
        <v>#REF!</v>
      </c>
      <c r="G19" s="36" t="e">
        <f t="shared" si="51"/>
        <v>#REF!</v>
      </c>
      <c r="H19" s="36" t="e">
        <f t="shared" si="52"/>
        <v>#REF!</v>
      </c>
      <c r="I19" s="36" t="e">
        <f t="shared" si="53"/>
        <v>#REF!</v>
      </c>
      <c r="J19" s="36" t="e">
        <f t="shared" si="54"/>
        <v>#REF!</v>
      </c>
      <c r="K19" s="36" t="e">
        <f t="shared" si="55"/>
        <v>#REF!</v>
      </c>
      <c r="L19" s="36" t="e">
        <f t="shared" si="56"/>
        <v>#REF!</v>
      </c>
      <c r="M19" s="36" t="e">
        <f t="shared" si="57"/>
        <v>#REF!</v>
      </c>
      <c r="N19" s="36" t="e">
        <f t="shared" si="58"/>
        <v>#REF!</v>
      </c>
      <c r="O19" s="36" t="e">
        <f t="shared" si="59"/>
        <v>#REF!</v>
      </c>
      <c r="P19" s="36" t="e">
        <f t="shared" si="60"/>
        <v>#REF!</v>
      </c>
      <c r="Q19" s="36" t="e">
        <f t="shared" si="61"/>
        <v>#REF!</v>
      </c>
      <c r="R19" s="36" t="e">
        <f t="shared" si="62"/>
        <v>#REF!</v>
      </c>
      <c r="S19" s="36" t="e">
        <f t="shared" si="63"/>
        <v>#REF!</v>
      </c>
      <c r="T19" s="36" t="e">
        <f t="shared" si="64"/>
        <v>#REF!</v>
      </c>
      <c r="U19" s="36" t="e">
        <f t="shared" si="65"/>
        <v>#REF!</v>
      </c>
      <c r="V19" s="36" t="e">
        <f t="shared" si="66"/>
        <v>#REF!</v>
      </c>
      <c r="W19" s="36" t="e">
        <f t="shared" si="67"/>
        <v>#REF!</v>
      </c>
      <c r="X19" s="36" t="e">
        <f t="shared" si="68"/>
        <v>#REF!</v>
      </c>
      <c r="Y19" s="36" t="e">
        <f t="shared" si="69"/>
        <v>#REF!</v>
      </c>
      <c r="Z19" s="36" t="e">
        <f t="shared" si="70"/>
        <v>#REF!</v>
      </c>
      <c r="AA19" s="36" t="e">
        <f t="shared" si="71"/>
        <v>#REF!</v>
      </c>
      <c r="AB19" s="36" t="e">
        <f t="shared" si="72"/>
        <v>#REF!</v>
      </c>
      <c r="AC19" s="36" t="e">
        <f t="shared" si="73"/>
        <v>#REF!</v>
      </c>
      <c r="AD19" s="36" t="e">
        <f t="shared" si="74"/>
        <v>#REF!</v>
      </c>
      <c r="AE19" s="36" t="e">
        <f t="shared" si="75"/>
        <v>#REF!</v>
      </c>
      <c r="AF19" s="36" t="e">
        <f t="shared" si="76"/>
        <v>#REF!</v>
      </c>
      <c r="AG19" s="36" t="e">
        <f t="shared" si="77"/>
        <v>#REF!</v>
      </c>
      <c r="AH19" s="36" t="e">
        <f t="shared" si="78"/>
        <v>#REF!</v>
      </c>
      <c r="AI19" s="36" t="e">
        <f t="shared" si="79"/>
        <v>#REF!</v>
      </c>
      <c r="AJ19" s="36" t="e">
        <f t="shared" si="80"/>
        <v>#REF!</v>
      </c>
      <c r="AK19" s="36" t="e">
        <f t="shared" si="81"/>
        <v>#REF!</v>
      </c>
      <c r="AL19" s="36" t="e">
        <f t="shared" si="82"/>
        <v>#REF!</v>
      </c>
      <c r="AM19" s="36" t="e">
        <f t="shared" si="83"/>
        <v>#REF!</v>
      </c>
      <c r="AN19" s="36" t="e">
        <f t="shared" si="84"/>
        <v>#REF!</v>
      </c>
      <c r="AO19" s="36" t="e">
        <f t="shared" si="85"/>
        <v>#REF!</v>
      </c>
      <c r="AP19" s="36" t="e">
        <f t="shared" si="86"/>
        <v>#REF!</v>
      </c>
    </row>
    <row r="20" spans="1:42" x14ac:dyDescent="0.25">
      <c r="B20" s="99" t="e">
        <f>IF(qtd_niveis&gt;4,"V","")</f>
        <v>#REF!</v>
      </c>
      <c r="C20" s="35" t="e">
        <f>IF(qtd_niveis&gt;4,IF(NIV="I",C16*(perc_niv_IV/1+1),IF(NIV="II",C17*(perc_niv_IV/1+1),IF(NIV="III",C18*(perc_niv_IV/1+1),C19*(perc_niv_IV/1+1)))),0)</f>
        <v>#REF!</v>
      </c>
      <c r="D20" s="36" t="e">
        <f t="shared" si="48"/>
        <v>#REF!</v>
      </c>
      <c r="E20" s="36" t="e">
        <f t="shared" si="49"/>
        <v>#REF!</v>
      </c>
      <c r="F20" s="36" t="e">
        <f t="shared" si="50"/>
        <v>#REF!</v>
      </c>
      <c r="G20" s="36" t="e">
        <f t="shared" si="51"/>
        <v>#REF!</v>
      </c>
      <c r="H20" s="36" t="e">
        <f t="shared" si="52"/>
        <v>#REF!</v>
      </c>
      <c r="I20" s="36" t="e">
        <f t="shared" si="53"/>
        <v>#REF!</v>
      </c>
      <c r="J20" s="36" t="e">
        <f t="shared" si="54"/>
        <v>#REF!</v>
      </c>
      <c r="K20" s="36" t="e">
        <f t="shared" si="55"/>
        <v>#REF!</v>
      </c>
      <c r="L20" s="36" t="e">
        <f t="shared" si="56"/>
        <v>#REF!</v>
      </c>
      <c r="M20" s="36" t="e">
        <f t="shared" si="57"/>
        <v>#REF!</v>
      </c>
      <c r="N20" s="36" t="e">
        <f t="shared" si="58"/>
        <v>#REF!</v>
      </c>
      <c r="O20" s="36" t="e">
        <f t="shared" si="59"/>
        <v>#REF!</v>
      </c>
      <c r="P20" s="36" t="e">
        <f t="shared" si="60"/>
        <v>#REF!</v>
      </c>
      <c r="Q20" s="36" t="e">
        <f t="shared" si="61"/>
        <v>#REF!</v>
      </c>
      <c r="R20" s="36" t="e">
        <f t="shared" si="62"/>
        <v>#REF!</v>
      </c>
      <c r="S20" s="36" t="e">
        <f t="shared" si="63"/>
        <v>#REF!</v>
      </c>
      <c r="T20" s="36" t="e">
        <f t="shared" si="64"/>
        <v>#REF!</v>
      </c>
      <c r="U20" s="36" t="e">
        <f t="shared" si="65"/>
        <v>#REF!</v>
      </c>
      <c r="V20" s="36" t="e">
        <f t="shared" si="66"/>
        <v>#REF!</v>
      </c>
      <c r="W20" s="36" t="e">
        <f t="shared" si="67"/>
        <v>#REF!</v>
      </c>
      <c r="X20" s="36" t="e">
        <f t="shared" si="68"/>
        <v>#REF!</v>
      </c>
      <c r="Y20" s="36" t="e">
        <f t="shared" si="69"/>
        <v>#REF!</v>
      </c>
      <c r="Z20" s="36" t="e">
        <f t="shared" si="70"/>
        <v>#REF!</v>
      </c>
      <c r="AA20" s="36" t="e">
        <f t="shared" si="71"/>
        <v>#REF!</v>
      </c>
      <c r="AB20" s="36" t="e">
        <f t="shared" si="72"/>
        <v>#REF!</v>
      </c>
      <c r="AC20" s="36" t="e">
        <f t="shared" si="73"/>
        <v>#REF!</v>
      </c>
      <c r="AD20" s="36" t="e">
        <f t="shared" si="74"/>
        <v>#REF!</v>
      </c>
      <c r="AE20" s="36" t="e">
        <f t="shared" si="75"/>
        <v>#REF!</v>
      </c>
      <c r="AF20" s="36" t="e">
        <f t="shared" si="76"/>
        <v>#REF!</v>
      </c>
      <c r="AG20" s="36" t="e">
        <f t="shared" si="77"/>
        <v>#REF!</v>
      </c>
      <c r="AH20" s="36" t="e">
        <f t="shared" si="78"/>
        <v>#REF!</v>
      </c>
      <c r="AI20" s="36" t="e">
        <f t="shared" si="79"/>
        <v>#REF!</v>
      </c>
      <c r="AJ20" s="36" t="e">
        <f t="shared" si="80"/>
        <v>#REF!</v>
      </c>
      <c r="AK20" s="36" t="e">
        <f t="shared" si="81"/>
        <v>#REF!</v>
      </c>
      <c r="AL20" s="36" t="e">
        <f t="shared" si="82"/>
        <v>#REF!</v>
      </c>
      <c r="AM20" s="36" t="e">
        <f t="shared" si="83"/>
        <v>#REF!</v>
      </c>
      <c r="AN20" s="36" t="e">
        <f t="shared" si="84"/>
        <v>#REF!</v>
      </c>
      <c r="AO20" s="36" t="e">
        <f t="shared" si="85"/>
        <v>#REF!</v>
      </c>
      <c r="AP20" s="36" t="e">
        <f t="shared" si="86"/>
        <v>#REF!</v>
      </c>
    </row>
    <row r="21" spans="1:42" x14ac:dyDescent="0.25">
      <c r="B21" s="99" t="e">
        <f>IF(qtd_niveis&gt;5,"VI","")</f>
        <v>#REF!</v>
      </c>
      <c r="C21" s="83" t="e">
        <f>IF(qtd_niveis&gt;5,IF(NV="I",C16*(perc_niv_V/1+1),IF(NV="II",C17*(perc_niv_V/1+1),IF(NV="III",C18*(perc_niv_V/1+1),IF(NV="IV",C19*(perc_niv_V/1+1),C20*(perc_niv_V/1+1))))),0)</f>
        <v>#REF!</v>
      </c>
      <c r="D21" s="36" t="e">
        <f t="shared" si="48"/>
        <v>#REF!</v>
      </c>
      <c r="E21" s="36" t="e">
        <f t="shared" si="49"/>
        <v>#REF!</v>
      </c>
      <c r="F21" s="36" t="e">
        <f t="shared" si="50"/>
        <v>#REF!</v>
      </c>
      <c r="G21" s="36" t="e">
        <f t="shared" si="51"/>
        <v>#REF!</v>
      </c>
      <c r="H21" s="36" t="e">
        <f t="shared" si="52"/>
        <v>#REF!</v>
      </c>
      <c r="I21" s="36" t="e">
        <f t="shared" si="53"/>
        <v>#REF!</v>
      </c>
      <c r="J21" s="36" t="e">
        <f t="shared" si="54"/>
        <v>#REF!</v>
      </c>
      <c r="K21" s="36" t="e">
        <f t="shared" si="55"/>
        <v>#REF!</v>
      </c>
      <c r="L21" s="36" t="e">
        <f t="shared" si="56"/>
        <v>#REF!</v>
      </c>
      <c r="M21" s="36" t="e">
        <f t="shared" si="57"/>
        <v>#REF!</v>
      </c>
      <c r="N21" s="36" t="e">
        <f t="shared" si="58"/>
        <v>#REF!</v>
      </c>
      <c r="O21" s="36" t="e">
        <f t="shared" si="59"/>
        <v>#REF!</v>
      </c>
      <c r="P21" s="36" t="e">
        <f t="shared" si="60"/>
        <v>#REF!</v>
      </c>
      <c r="Q21" s="36" t="e">
        <f t="shared" si="61"/>
        <v>#REF!</v>
      </c>
      <c r="R21" s="36" t="e">
        <f t="shared" si="62"/>
        <v>#REF!</v>
      </c>
      <c r="S21" s="36" t="e">
        <f t="shared" si="63"/>
        <v>#REF!</v>
      </c>
      <c r="T21" s="36" t="e">
        <f t="shared" si="64"/>
        <v>#REF!</v>
      </c>
      <c r="U21" s="36" t="e">
        <f t="shared" si="65"/>
        <v>#REF!</v>
      </c>
      <c r="V21" s="36" t="e">
        <f t="shared" si="66"/>
        <v>#REF!</v>
      </c>
      <c r="W21" s="36" t="e">
        <f t="shared" si="67"/>
        <v>#REF!</v>
      </c>
      <c r="X21" s="36" t="e">
        <f t="shared" si="68"/>
        <v>#REF!</v>
      </c>
      <c r="Y21" s="36" t="e">
        <f t="shared" si="69"/>
        <v>#REF!</v>
      </c>
      <c r="Z21" s="36" t="e">
        <f t="shared" si="70"/>
        <v>#REF!</v>
      </c>
      <c r="AA21" s="36" t="e">
        <f t="shared" si="71"/>
        <v>#REF!</v>
      </c>
      <c r="AB21" s="36" t="e">
        <f t="shared" si="72"/>
        <v>#REF!</v>
      </c>
      <c r="AC21" s="36" t="e">
        <f t="shared" si="73"/>
        <v>#REF!</v>
      </c>
      <c r="AD21" s="36" t="e">
        <f t="shared" si="74"/>
        <v>#REF!</v>
      </c>
      <c r="AE21" s="36" t="e">
        <f t="shared" si="75"/>
        <v>#REF!</v>
      </c>
      <c r="AF21" s="36" t="e">
        <f t="shared" si="76"/>
        <v>#REF!</v>
      </c>
      <c r="AG21" s="36" t="e">
        <f t="shared" si="77"/>
        <v>#REF!</v>
      </c>
      <c r="AH21" s="36" t="e">
        <f t="shared" si="78"/>
        <v>#REF!</v>
      </c>
      <c r="AI21" s="36" t="e">
        <f t="shared" si="79"/>
        <v>#REF!</v>
      </c>
      <c r="AJ21" s="36" t="e">
        <f t="shared" si="80"/>
        <v>#REF!</v>
      </c>
      <c r="AK21" s="36" t="e">
        <f t="shared" si="81"/>
        <v>#REF!</v>
      </c>
      <c r="AL21" s="36" t="e">
        <f t="shared" si="82"/>
        <v>#REF!</v>
      </c>
      <c r="AM21" s="36" t="e">
        <f t="shared" si="83"/>
        <v>#REF!</v>
      </c>
      <c r="AN21" s="36" t="e">
        <f t="shared" si="84"/>
        <v>#REF!</v>
      </c>
      <c r="AO21" s="36" t="e">
        <f t="shared" si="85"/>
        <v>#REF!</v>
      </c>
      <c r="AP21" s="36" t="e">
        <f t="shared" si="86"/>
        <v>#REF!</v>
      </c>
    </row>
    <row r="22" spans="1:42" x14ac:dyDescent="0.25">
      <c r="B22" s="99" t="e">
        <f>IF(qtd_niveis&gt;6,"VII","")</f>
        <v>#REF!</v>
      </c>
      <c r="C22" s="83" t="e">
        <f>IF(qtd_niveis&gt;6,IF(NVI="I",C16*(perc_niv_VI/1+1),IF(NVI="II",C17*(perc_niv_VI/1+1),IF(NVI="III",C18*(perc_niv_VI/1+1),IF(NVI="IV",C19*(perc_niv_VI/1+1),IF(NVI="V",C20*(perc_niv_VI/1+1),C21*(perc_niv_VI/1+1)))))),0)</f>
        <v>#REF!</v>
      </c>
      <c r="D22" s="36" t="e">
        <f t="shared" si="48"/>
        <v>#REF!</v>
      </c>
      <c r="E22" s="36" t="e">
        <f t="shared" si="49"/>
        <v>#REF!</v>
      </c>
      <c r="F22" s="36" t="e">
        <f t="shared" si="50"/>
        <v>#REF!</v>
      </c>
      <c r="G22" s="36" t="e">
        <f t="shared" si="51"/>
        <v>#REF!</v>
      </c>
      <c r="H22" s="36" t="e">
        <f t="shared" si="52"/>
        <v>#REF!</v>
      </c>
      <c r="I22" s="36" t="e">
        <f t="shared" si="53"/>
        <v>#REF!</v>
      </c>
      <c r="J22" s="36" t="e">
        <f t="shared" si="54"/>
        <v>#REF!</v>
      </c>
      <c r="K22" s="36" t="e">
        <f t="shared" si="55"/>
        <v>#REF!</v>
      </c>
      <c r="L22" s="36" t="e">
        <f t="shared" si="56"/>
        <v>#REF!</v>
      </c>
      <c r="M22" s="36" t="e">
        <f t="shared" si="57"/>
        <v>#REF!</v>
      </c>
      <c r="N22" s="36" t="e">
        <f t="shared" si="58"/>
        <v>#REF!</v>
      </c>
      <c r="O22" s="36" t="e">
        <f t="shared" si="59"/>
        <v>#REF!</v>
      </c>
      <c r="P22" s="36" t="e">
        <f t="shared" si="60"/>
        <v>#REF!</v>
      </c>
      <c r="Q22" s="36" t="e">
        <f t="shared" si="61"/>
        <v>#REF!</v>
      </c>
      <c r="R22" s="36" t="e">
        <f t="shared" si="62"/>
        <v>#REF!</v>
      </c>
      <c r="S22" s="36" t="e">
        <f t="shared" si="63"/>
        <v>#REF!</v>
      </c>
      <c r="T22" s="36" t="e">
        <f t="shared" si="64"/>
        <v>#REF!</v>
      </c>
      <c r="U22" s="36" t="e">
        <f t="shared" si="65"/>
        <v>#REF!</v>
      </c>
      <c r="V22" s="36" t="e">
        <f t="shared" si="66"/>
        <v>#REF!</v>
      </c>
      <c r="W22" s="36" t="e">
        <f t="shared" si="67"/>
        <v>#REF!</v>
      </c>
      <c r="X22" s="36" t="e">
        <f t="shared" si="68"/>
        <v>#REF!</v>
      </c>
      <c r="Y22" s="36" t="e">
        <f t="shared" si="69"/>
        <v>#REF!</v>
      </c>
      <c r="Z22" s="36" t="e">
        <f t="shared" si="70"/>
        <v>#REF!</v>
      </c>
      <c r="AA22" s="36" t="e">
        <f t="shared" si="71"/>
        <v>#REF!</v>
      </c>
      <c r="AB22" s="36" t="e">
        <f t="shared" si="72"/>
        <v>#REF!</v>
      </c>
      <c r="AC22" s="36" t="e">
        <f t="shared" si="73"/>
        <v>#REF!</v>
      </c>
      <c r="AD22" s="36" t="e">
        <f t="shared" si="74"/>
        <v>#REF!</v>
      </c>
      <c r="AE22" s="36" t="e">
        <f t="shared" si="75"/>
        <v>#REF!</v>
      </c>
      <c r="AF22" s="36" t="e">
        <f t="shared" si="76"/>
        <v>#REF!</v>
      </c>
      <c r="AG22" s="36" t="e">
        <f t="shared" si="77"/>
        <v>#REF!</v>
      </c>
      <c r="AH22" s="36" t="e">
        <f t="shared" si="78"/>
        <v>#REF!</v>
      </c>
      <c r="AI22" s="36" t="e">
        <f t="shared" si="79"/>
        <v>#REF!</v>
      </c>
      <c r="AJ22" s="36" t="e">
        <f t="shared" si="80"/>
        <v>#REF!</v>
      </c>
      <c r="AK22" s="36" t="e">
        <f t="shared" si="81"/>
        <v>#REF!</v>
      </c>
      <c r="AL22" s="36" t="e">
        <f t="shared" si="82"/>
        <v>#REF!</v>
      </c>
      <c r="AM22" s="36" t="e">
        <f t="shared" si="83"/>
        <v>#REF!</v>
      </c>
      <c r="AN22" s="36" t="e">
        <f t="shared" si="84"/>
        <v>#REF!</v>
      </c>
      <c r="AO22" s="36" t="e">
        <f t="shared" si="85"/>
        <v>#REF!</v>
      </c>
      <c r="AP22" s="36" t="e">
        <f t="shared" si="86"/>
        <v>#REF!</v>
      </c>
    </row>
    <row r="23" spans="1:42" x14ac:dyDescent="0.25">
      <c r="B23" s="99" t="e">
        <f>IF(qtd_niveis&gt;7,"VIII","")</f>
        <v>#REF!</v>
      </c>
      <c r="C23" s="83" t="e">
        <f>IF(qtd_niveis&gt;7,IF(NVII="I",C16*(perc_niv_VII/1+1),IF(NVII="II",C17*(perc_niv_VII/1+1),IF(NVII="III",C18*(perc_niv_VII/1+1),IF(NVII="IV",C19*(perc_niv_VII/1+1),IF(NVII="V",C20*(perc_niv_VII/1+1),IF(NVII="VI",C21*(perc_niv_VII/1+1),C22*(perc_niv_VII/1+1))))))),0)</f>
        <v>#REF!</v>
      </c>
      <c r="D23" s="36" t="e">
        <f t="shared" si="48"/>
        <v>#REF!</v>
      </c>
      <c r="E23" s="36" t="e">
        <f t="shared" si="49"/>
        <v>#REF!</v>
      </c>
      <c r="F23" s="36" t="e">
        <f t="shared" si="50"/>
        <v>#REF!</v>
      </c>
      <c r="G23" s="36" t="e">
        <f t="shared" si="51"/>
        <v>#REF!</v>
      </c>
      <c r="H23" s="36" t="e">
        <f t="shared" si="52"/>
        <v>#REF!</v>
      </c>
      <c r="I23" s="36" t="e">
        <f t="shared" si="53"/>
        <v>#REF!</v>
      </c>
      <c r="J23" s="36" t="e">
        <f t="shared" si="54"/>
        <v>#REF!</v>
      </c>
      <c r="K23" s="36" t="e">
        <f t="shared" si="55"/>
        <v>#REF!</v>
      </c>
      <c r="L23" s="36" t="e">
        <f t="shared" si="56"/>
        <v>#REF!</v>
      </c>
      <c r="M23" s="36" t="e">
        <f t="shared" si="57"/>
        <v>#REF!</v>
      </c>
      <c r="N23" s="36" t="e">
        <f t="shared" si="58"/>
        <v>#REF!</v>
      </c>
      <c r="O23" s="36" t="e">
        <f t="shared" si="59"/>
        <v>#REF!</v>
      </c>
      <c r="P23" s="36" t="e">
        <f t="shared" si="60"/>
        <v>#REF!</v>
      </c>
      <c r="Q23" s="36" t="e">
        <f t="shared" si="61"/>
        <v>#REF!</v>
      </c>
      <c r="R23" s="36" t="e">
        <f t="shared" si="62"/>
        <v>#REF!</v>
      </c>
      <c r="S23" s="36" t="e">
        <f t="shared" si="63"/>
        <v>#REF!</v>
      </c>
      <c r="T23" s="36" t="e">
        <f t="shared" si="64"/>
        <v>#REF!</v>
      </c>
      <c r="U23" s="36" t="e">
        <f t="shared" si="65"/>
        <v>#REF!</v>
      </c>
      <c r="V23" s="36" t="e">
        <f t="shared" si="66"/>
        <v>#REF!</v>
      </c>
      <c r="W23" s="36" t="e">
        <f t="shared" si="67"/>
        <v>#REF!</v>
      </c>
      <c r="X23" s="36" t="e">
        <f t="shared" si="68"/>
        <v>#REF!</v>
      </c>
      <c r="Y23" s="36" t="e">
        <f t="shared" si="69"/>
        <v>#REF!</v>
      </c>
      <c r="Z23" s="36" t="e">
        <f t="shared" si="70"/>
        <v>#REF!</v>
      </c>
      <c r="AA23" s="36" t="e">
        <f t="shared" si="71"/>
        <v>#REF!</v>
      </c>
      <c r="AB23" s="36" t="e">
        <f t="shared" si="72"/>
        <v>#REF!</v>
      </c>
      <c r="AC23" s="36" t="e">
        <f t="shared" si="73"/>
        <v>#REF!</v>
      </c>
      <c r="AD23" s="36" t="e">
        <f t="shared" si="74"/>
        <v>#REF!</v>
      </c>
      <c r="AE23" s="36" t="e">
        <f t="shared" si="75"/>
        <v>#REF!</v>
      </c>
      <c r="AF23" s="36" t="e">
        <f t="shared" si="76"/>
        <v>#REF!</v>
      </c>
      <c r="AG23" s="36" t="e">
        <f t="shared" si="77"/>
        <v>#REF!</v>
      </c>
      <c r="AH23" s="36" t="e">
        <f t="shared" si="78"/>
        <v>#REF!</v>
      </c>
      <c r="AI23" s="36" t="e">
        <f t="shared" si="79"/>
        <v>#REF!</v>
      </c>
      <c r="AJ23" s="36" t="e">
        <f t="shared" si="80"/>
        <v>#REF!</v>
      </c>
      <c r="AK23" s="36" t="e">
        <f t="shared" si="81"/>
        <v>#REF!</v>
      </c>
      <c r="AL23" s="36" t="e">
        <f t="shared" si="82"/>
        <v>#REF!</v>
      </c>
      <c r="AM23" s="36" t="e">
        <f t="shared" si="83"/>
        <v>#REF!</v>
      </c>
      <c r="AN23" s="36" t="e">
        <f t="shared" si="84"/>
        <v>#REF!</v>
      </c>
      <c r="AO23" s="36" t="e">
        <f t="shared" si="85"/>
        <v>#REF!</v>
      </c>
      <c r="AP23" s="36" t="e">
        <f t="shared" si="86"/>
        <v>#REF!</v>
      </c>
    </row>
    <row r="24" spans="1:42" x14ac:dyDescent="0.25">
      <c r="A24" s="2"/>
      <c r="B24" s="99"/>
      <c r="C24" s="150" t="s">
        <v>24</v>
      </c>
      <c r="D24" s="150"/>
      <c r="E24" s="150"/>
      <c r="F24" s="150"/>
      <c r="G24" s="150"/>
      <c r="H24" s="100" t="e">
        <f>ch_3</f>
        <v>#REF!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85"/>
      <c r="X24" s="86"/>
    </row>
    <row r="25" spans="1:42" x14ac:dyDescent="0.25">
      <c r="B25" s="99" t="e">
        <f>IF(qtd_niveis&gt;0,"I","")</f>
        <v>#REF!</v>
      </c>
      <c r="C25" s="35" t="e">
        <f>IF(piso_prop="Sim",piso_ch1*H24/ch_1,piso_ch3)</f>
        <v>#REF!</v>
      </c>
      <c r="D25" s="36" t="e">
        <f t="shared" ref="D25:D32" si="87">IF(qtd_classes&gt;1,IF(incide_classe="Classe Inicial",C25*(perc_classe_b/1+1),C25*(perc_classe_b/1+1)),0)</f>
        <v>#REF!</v>
      </c>
      <c r="E25" s="36" t="e">
        <f t="shared" ref="E25:E32" si="88">IF(qtd_classes&gt;2,IF(incide_classe="Classe Inicial",C25*(perc_classe_c/1+1),D25*(perc_classe_c/1+1)),0)</f>
        <v>#REF!</v>
      </c>
      <c r="F25" s="36" t="e">
        <f t="shared" ref="F25:F32" si="89">IF(qtd_classes&gt;3,IF(incide_classe="Classe Inicial",C25*(perc_classe_d/1+1),E25*(perc_classe_d/1+1)),0)</f>
        <v>#REF!</v>
      </c>
      <c r="G25" s="36" t="e">
        <f t="shared" ref="G25:G32" si="90">IF(qtd_classes&gt;4,IF(incide_classe="Classe Inicial",C25*(perc_classe_e/1+1),F25*(perc_classe_e/1+1)),0)</f>
        <v>#REF!</v>
      </c>
      <c r="H25" s="36" t="e">
        <f t="shared" ref="H25:H32" si="91">IF(qtd_classes&gt;5,IF(incide_classe="Classe Inicial",C25*(perc_classe_f/1+1),G25*(perc_classe_f/1+1)),0)</f>
        <v>#REF!</v>
      </c>
      <c r="I25" s="36" t="e">
        <f t="shared" ref="I25:I32" si="92">IF(qtd_classes&gt;6,IF(incide_classe="Classe Inicial",C25*(perc_classe_g/1+1),H25*(perc_classe_g/1+1)),0)</f>
        <v>#REF!</v>
      </c>
      <c r="J25" s="36" t="e">
        <f t="shared" ref="J25:J32" si="93">IF(qtd_classes&gt;7,IF(incide_classe="Classe Inicial",C25*(perc_classe_h/1+1),I25*(perc_classe_h/1+1)),0)</f>
        <v>#REF!</v>
      </c>
      <c r="K25" s="36" t="e">
        <f t="shared" ref="K25:K32" si="94">IF(qtd_classes&gt;8,IF(incide_classe="Classe Inicial",C25*(perc_classe_i/1+1),J25*(perc_classe_i/1+1)),0)</f>
        <v>#REF!</v>
      </c>
      <c r="L25" s="36" t="e">
        <f t="shared" ref="L25:L32" si="95">IF(qtd_classes&gt;9,IF(incide_classe="Classe Inicial",C25*(perc_classe_j/1+1),K25*(perc_classe_j/1+1)),0)</f>
        <v>#REF!</v>
      </c>
      <c r="M25" s="36" t="e">
        <f t="shared" ref="M25:M32" si="96">IF(qtd_classes&gt;10,IF(incide_classe="Classe Inicial",C25*(perc_classe_k/1+1),L25*(perc_classe_k/1+1)),0)</f>
        <v>#REF!</v>
      </c>
      <c r="N25" s="36" t="e">
        <f t="shared" ref="N25:N32" si="97">IF(qtd_classes&gt;11,IF(incide_classe="Classe Inicial",C25*(perc_classe_l/1+1),M25*(perc_classe_l/1+1)),0)</f>
        <v>#REF!</v>
      </c>
      <c r="O25" s="36" t="e">
        <f t="shared" ref="O25:O32" si="98">IF(qtd_classes&gt;12,IF(incide_classe="Classe Inicial",C25*(perc_classe_m/1+1),N25*(perc_classe_m/1+1)),0)</f>
        <v>#REF!</v>
      </c>
      <c r="P25" s="36" t="e">
        <f t="shared" ref="P25:P32" si="99">IF(qtd_classes&gt;13,IF(incide_classe="Classe Inicial",C25*(perc_classe_n/1+1),O25*(perc_classe_n/1+1)),0)</f>
        <v>#REF!</v>
      </c>
      <c r="Q25" s="36" t="e">
        <f t="shared" ref="Q25:Q32" si="100">IF(qtd_classes&gt;14,IF(incide_classe="Classe Inicial",C25*(perc_classe_o/1+1),P25*(perc_classe_o/1+1)),0)</f>
        <v>#REF!</v>
      </c>
      <c r="R25" s="36" t="e">
        <f t="shared" ref="R25:R32" si="101">IF(qtd_classes&gt;15,IF(incide_classe="Classe Inicial",C25*(perc_classe_p/1+1),Q25*(perc_classe_p/1+1)),0)</f>
        <v>#REF!</v>
      </c>
      <c r="S25" s="36" t="e">
        <f t="shared" ref="S25:S32" si="102">IF(qtd_classes&gt;16,IF(incide_classe="Classe Inicial",C25*(perc_classe_q/1+1),R25*(perc_classe_q/1+1)),0)</f>
        <v>#REF!</v>
      </c>
      <c r="T25" s="36" t="e">
        <f t="shared" ref="T25:T32" si="103">IF(qtd_classes&gt;17,IF(incide_classe="Classe Inicial",C25*(perc_classe_r/1+1),S25*(perc_classe_r/1+1)),0)</f>
        <v>#REF!</v>
      </c>
      <c r="U25" s="36" t="e">
        <f t="shared" ref="U25:U32" si="104">IF(qtd_classes&gt;18,IF(incide_classe="Classe Inicial",C25*(perc_classe_s/1+1),T25*(perc_classe_s/1+1)),0)</f>
        <v>#REF!</v>
      </c>
      <c r="V25" s="36" t="e">
        <f t="shared" ref="V25:V32" si="105">IF(qtd_classes&gt;19,IF(incide_classe="Classe Inicial",C25*(perc_classe_t/1+1),U25*(perc_classe_t/1+1)),0)</f>
        <v>#REF!</v>
      </c>
      <c r="W25" s="36" t="e">
        <f t="shared" ref="W25:W32" si="106">IF(qtd_classes&gt;20,IF(incide_classe="Classe Inicial",C25*(perc_classe_u/1+1),V25*(perc_classe_u/1+1)),0)</f>
        <v>#REF!</v>
      </c>
      <c r="X25" s="36" t="e">
        <f t="shared" ref="X25:X32" si="107">IF(qtd_classes&gt;21,IF(incide_classe="Classe Inicial",C25*(perc_classe_v/1+1),W25*(perc_classe_v/1+1)),0)</f>
        <v>#REF!</v>
      </c>
      <c r="Y25" s="36" t="e">
        <f t="shared" ref="Y25:Y32" si="108">IF(qtd_classes&gt;22,IF(incide_classe="Classe Inicial",C25*(perc_classe_w/1+1),X25*(perc_classe_w/1+1)),0)</f>
        <v>#REF!</v>
      </c>
      <c r="Z25" s="36" t="e">
        <f t="shared" ref="Z25:Z32" si="109">IF(qtd_classes&gt;23,IF(incide_classe="Classe Inicial",C25*(perc_classe_x/1+1),Y25*(perc_classe_x/1+1)),0)</f>
        <v>#REF!</v>
      </c>
      <c r="AA25" s="36" t="e">
        <f t="shared" ref="AA25:AA32" si="110">IF(qtd_classes&gt;24,IF(incide_classe="Classe Inicial",C25*(perc_classe_y/1+1),Z25*(perc_classe_y/1+1)),0)</f>
        <v>#REF!</v>
      </c>
      <c r="AB25" s="36" t="e">
        <f t="shared" ref="AB25:AB32" si="111">IF(qtd_classes&gt;25,IF(incide_classe="Classe Inicial",C25*(perc_classe_z/1+1),AA25*(perc_classe_z/1+1)),0)</f>
        <v>#REF!</v>
      </c>
      <c r="AC25" s="36" t="e">
        <f t="shared" ref="AC25:AC32" si="112">IF(qtd_classes&gt;26,IF(incide_classe="Classe Inicial",C25*(perc_classe_aa/1+1),AB25*(perc_classe_aa/1+1)),0)</f>
        <v>#REF!</v>
      </c>
      <c r="AD25" s="36" t="e">
        <f t="shared" ref="AD25:AD32" si="113">IF(qtd_classes&gt;27,IF(incide_classe="Classe Inicial",C25*(perc_classe_ab/1+1),AC25*(perc_classe_ab/1+1)),0)</f>
        <v>#REF!</v>
      </c>
      <c r="AE25" s="36" t="e">
        <f t="shared" ref="AE25:AE32" si="114">IF(qtd_classes&gt;28,IF(incide_classe="Classe Inicial",C25*(perc_classe_ac/1+1),AD25*(perc_classe_ac/1+1)),0)</f>
        <v>#REF!</v>
      </c>
      <c r="AF25" s="36" t="e">
        <f t="shared" ref="AF25:AF32" si="115">IF(qtd_classes&gt;29,IF(incide_classe="Classe Inicial",C25*(perc_classe_ad/1+1),AE25*(perc_classe_ad/1+1)),0)</f>
        <v>#REF!</v>
      </c>
      <c r="AG25" s="36" t="e">
        <f t="shared" ref="AG25:AG32" si="116">IF(qtd_classes&gt;30,IF(incide_classe="Classe Inicial",C25*(perc_classe_ae/1+1),AF25*(perc_classe_ae/1+1)),0)</f>
        <v>#REF!</v>
      </c>
      <c r="AH25" s="36" t="e">
        <f t="shared" ref="AH25:AH32" si="117">IF(qtd_classes&gt;31,IF(incide_classe="Classe Inicial",C25*(perc_classe_af/1+1),AG25*(perc_classe_af/1+1)),0)</f>
        <v>#REF!</v>
      </c>
      <c r="AI25" s="36" t="e">
        <f t="shared" ref="AI25:AI32" si="118">IF(qtd_classes&gt;32,IF(incide_classe="Classe Inicial",C25*(perc_classe_ag/1+1),AH25*(perc_classe_ag/1+1)),0)</f>
        <v>#REF!</v>
      </c>
      <c r="AJ25" s="36" t="e">
        <f t="shared" ref="AJ25:AJ32" si="119">IF(qtd_classes&gt;33,IF(incide_classe="Classe Inicial",C25*(perc_classe_ah/1+1),AI25*(perc_classe_ah/1+1)),0)</f>
        <v>#REF!</v>
      </c>
      <c r="AK25" s="36" t="e">
        <f t="shared" ref="AK25:AK32" si="120">IF(qtd_classes&gt;34,IF(incide_classe="Classe Inicial",C25*(perc_classe_ai/1+1),AJ25*(perc_classe_ai/1+1)),0)</f>
        <v>#REF!</v>
      </c>
      <c r="AL25" s="36" t="e">
        <f t="shared" ref="AL25:AL32" si="121">IF(qtd_classes&gt;35,IF(incide_classe="Classe Inicial",C25*(perc_classe_aj/1+1),AK25*(perc_classe_aj/1+1)),0)</f>
        <v>#REF!</v>
      </c>
      <c r="AM25" s="36" t="e">
        <f t="shared" ref="AM25:AM32" si="122">IF(qtd_classes&gt;36,IF(incide_classe="Classe Inicial",C25*(perc_classe_ak/1+1),AL25*(perc_classe_ak/1+1)),0)</f>
        <v>#REF!</v>
      </c>
      <c r="AN25" s="36" t="e">
        <f t="shared" ref="AN25:AN32" si="123">IF(qtd_classes&gt;37,IF(incide_classe="Classe Inicial",C25*(perc_classe_al/1+1),AM25*(perc_classe_al/1+1)),0)</f>
        <v>#REF!</v>
      </c>
      <c r="AO25" s="36" t="e">
        <f t="shared" ref="AO25:AO32" si="124">IF(qtd_classes&gt;38,IF(incide_classe="Classe Inicial",C25*(perc_classe_am/1+1),AN25*(perc_classe_am/1+1)),0)</f>
        <v>#REF!</v>
      </c>
      <c r="AP25" s="36" t="e">
        <f t="shared" ref="AP25:AP32" si="125">IF(qtd_classes&gt;39,IF(incide_classe="Classe Inicial",C25*(perc_classe_an/1+1),AO25*(perc_classe_an/1+1)),0)</f>
        <v>#REF!</v>
      </c>
    </row>
    <row r="26" spans="1:42" x14ac:dyDescent="0.25">
      <c r="B26" s="99" t="e">
        <f>IF(qtd_niveis&gt;1,"II","")</f>
        <v>#REF!</v>
      </c>
      <c r="C26" s="83" t="e">
        <f>IF(qtd_niveis&gt;1,IF(NI="I",C25*(perc_niv_I/1+1),C25*(perc_niv_I/1+1)),0)</f>
        <v>#REF!</v>
      </c>
      <c r="D26" s="36" t="e">
        <f t="shared" si="87"/>
        <v>#REF!</v>
      </c>
      <c r="E26" s="36" t="e">
        <f t="shared" si="88"/>
        <v>#REF!</v>
      </c>
      <c r="F26" s="36" t="e">
        <f t="shared" si="89"/>
        <v>#REF!</v>
      </c>
      <c r="G26" s="36" t="e">
        <f t="shared" si="90"/>
        <v>#REF!</v>
      </c>
      <c r="H26" s="36" t="e">
        <f t="shared" si="91"/>
        <v>#REF!</v>
      </c>
      <c r="I26" s="36" t="e">
        <f t="shared" si="92"/>
        <v>#REF!</v>
      </c>
      <c r="J26" s="36" t="e">
        <f t="shared" si="93"/>
        <v>#REF!</v>
      </c>
      <c r="K26" s="36" t="e">
        <f t="shared" si="94"/>
        <v>#REF!</v>
      </c>
      <c r="L26" s="36" t="e">
        <f t="shared" si="95"/>
        <v>#REF!</v>
      </c>
      <c r="M26" s="36" t="e">
        <f t="shared" si="96"/>
        <v>#REF!</v>
      </c>
      <c r="N26" s="36" t="e">
        <f t="shared" si="97"/>
        <v>#REF!</v>
      </c>
      <c r="O26" s="36" t="e">
        <f t="shared" si="98"/>
        <v>#REF!</v>
      </c>
      <c r="P26" s="36" t="e">
        <f t="shared" si="99"/>
        <v>#REF!</v>
      </c>
      <c r="Q26" s="36" t="e">
        <f t="shared" si="100"/>
        <v>#REF!</v>
      </c>
      <c r="R26" s="36" t="e">
        <f t="shared" si="101"/>
        <v>#REF!</v>
      </c>
      <c r="S26" s="36" t="e">
        <f t="shared" si="102"/>
        <v>#REF!</v>
      </c>
      <c r="T26" s="36" t="e">
        <f t="shared" si="103"/>
        <v>#REF!</v>
      </c>
      <c r="U26" s="36" t="e">
        <f t="shared" si="104"/>
        <v>#REF!</v>
      </c>
      <c r="V26" s="36" t="e">
        <f t="shared" si="105"/>
        <v>#REF!</v>
      </c>
      <c r="W26" s="36" t="e">
        <f t="shared" si="106"/>
        <v>#REF!</v>
      </c>
      <c r="X26" s="36" t="e">
        <f t="shared" si="107"/>
        <v>#REF!</v>
      </c>
      <c r="Y26" s="36" t="e">
        <f t="shared" si="108"/>
        <v>#REF!</v>
      </c>
      <c r="Z26" s="36" t="e">
        <f t="shared" si="109"/>
        <v>#REF!</v>
      </c>
      <c r="AA26" s="36" t="e">
        <f t="shared" si="110"/>
        <v>#REF!</v>
      </c>
      <c r="AB26" s="36" t="e">
        <f t="shared" si="111"/>
        <v>#REF!</v>
      </c>
      <c r="AC26" s="36" t="e">
        <f t="shared" si="112"/>
        <v>#REF!</v>
      </c>
      <c r="AD26" s="36" t="e">
        <f t="shared" si="113"/>
        <v>#REF!</v>
      </c>
      <c r="AE26" s="36" t="e">
        <f t="shared" si="114"/>
        <v>#REF!</v>
      </c>
      <c r="AF26" s="36" t="e">
        <f t="shared" si="115"/>
        <v>#REF!</v>
      </c>
      <c r="AG26" s="36" t="e">
        <f t="shared" si="116"/>
        <v>#REF!</v>
      </c>
      <c r="AH26" s="36" t="e">
        <f t="shared" si="117"/>
        <v>#REF!</v>
      </c>
      <c r="AI26" s="36" t="e">
        <f t="shared" si="118"/>
        <v>#REF!</v>
      </c>
      <c r="AJ26" s="36" t="e">
        <f t="shared" si="119"/>
        <v>#REF!</v>
      </c>
      <c r="AK26" s="36" t="e">
        <f t="shared" si="120"/>
        <v>#REF!</v>
      </c>
      <c r="AL26" s="36" t="e">
        <f t="shared" si="121"/>
        <v>#REF!</v>
      </c>
      <c r="AM26" s="36" t="e">
        <f t="shared" si="122"/>
        <v>#REF!</v>
      </c>
      <c r="AN26" s="36" t="e">
        <f t="shared" si="123"/>
        <v>#REF!</v>
      </c>
      <c r="AO26" s="36" t="e">
        <f t="shared" si="124"/>
        <v>#REF!</v>
      </c>
      <c r="AP26" s="36" t="e">
        <f t="shared" si="125"/>
        <v>#REF!</v>
      </c>
    </row>
    <row r="27" spans="1:42" x14ac:dyDescent="0.25">
      <c r="B27" s="99" t="e">
        <f>IF(qtd_niveis&gt;2,"III","")</f>
        <v>#REF!</v>
      </c>
      <c r="C27" s="35" t="e">
        <f>IF(qtd_niveis&gt;2,IF(NII="I",C25*(perc_niv_II/1+1),C26*(perc_niv_II/1+1)),0)</f>
        <v>#REF!</v>
      </c>
      <c r="D27" s="36" t="e">
        <f>IF(qtd_classes&gt;1,IF(incide_classe="Classe Inicial",C27*(perc_classe_b/1+1),C27*(perc_classe_b/1+1)),0)</f>
        <v>#REF!</v>
      </c>
      <c r="E27" s="36" t="e">
        <f t="shared" si="88"/>
        <v>#REF!</v>
      </c>
      <c r="F27" s="36" t="e">
        <f t="shared" si="89"/>
        <v>#REF!</v>
      </c>
      <c r="G27" s="36" t="e">
        <f t="shared" si="90"/>
        <v>#REF!</v>
      </c>
      <c r="H27" s="36" t="e">
        <f t="shared" si="91"/>
        <v>#REF!</v>
      </c>
      <c r="I27" s="36" t="e">
        <f t="shared" si="92"/>
        <v>#REF!</v>
      </c>
      <c r="J27" s="36" t="e">
        <f t="shared" si="93"/>
        <v>#REF!</v>
      </c>
      <c r="K27" s="36" t="e">
        <f t="shared" si="94"/>
        <v>#REF!</v>
      </c>
      <c r="L27" s="36" t="e">
        <f t="shared" si="95"/>
        <v>#REF!</v>
      </c>
      <c r="M27" s="36" t="e">
        <f t="shared" si="96"/>
        <v>#REF!</v>
      </c>
      <c r="N27" s="36" t="e">
        <f t="shared" si="97"/>
        <v>#REF!</v>
      </c>
      <c r="O27" s="36" t="e">
        <f t="shared" si="98"/>
        <v>#REF!</v>
      </c>
      <c r="P27" s="36" t="e">
        <f t="shared" si="99"/>
        <v>#REF!</v>
      </c>
      <c r="Q27" s="36" t="e">
        <f t="shared" si="100"/>
        <v>#REF!</v>
      </c>
      <c r="R27" s="36" t="e">
        <f t="shared" si="101"/>
        <v>#REF!</v>
      </c>
      <c r="S27" s="36" t="e">
        <f t="shared" si="102"/>
        <v>#REF!</v>
      </c>
      <c r="T27" s="36" t="e">
        <f t="shared" si="103"/>
        <v>#REF!</v>
      </c>
      <c r="U27" s="36" t="e">
        <f t="shared" si="104"/>
        <v>#REF!</v>
      </c>
      <c r="V27" s="36" t="e">
        <f t="shared" si="105"/>
        <v>#REF!</v>
      </c>
      <c r="W27" s="36" t="e">
        <f t="shared" si="106"/>
        <v>#REF!</v>
      </c>
      <c r="X27" s="36" t="e">
        <f t="shared" si="107"/>
        <v>#REF!</v>
      </c>
      <c r="Y27" s="36" t="e">
        <f t="shared" si="108"/>
        <v>#REF!</v>
      </c>
      <c r="Z27" s="36" t="e">
        <f t="shared" si="109"/>
        <v>#REF!</v>
      </c>
      <c r="AA27" s="36" t="e">
        <f t="shared" si="110"/>
        <v>#REF!</v>
      </c>
      <c r="AB27" s="36" t="e">
        <f t="shared" si="111"/>
        <v>#REF!</v>
      </c>
      <c r="AC27" s="36" t="e">
        <f t="shared" si="112"/>
        <v>#REF!</v>
      </c>
      <c r="AD27" s="36" t="e">
        <f t="shared" si="113"/>
        <v>#REF!</v>
      </c>
      <c r="AE27" s="36" t="e">
        <f t="shared" si="114"/>
        <v>#REF!</v>
      </c>
      <c r="AF27" s="36" t="e">
        <f t="shared" si="115"/>
        <v>#REF!</v>
      </c>
      <c r="AG27" s="36" t="e">
        <f t="shared" si="116"/>
        <v>#REF!</v>
      </c>
      <c r="AH27" s="36" t="e">
        <f t="shared" si="117"/>
        <v>#REF!</v>
      </c>
      <c r="AI27" s="36" t="e">
        <f t="shared" si="118"/>
        <v>#REF!</v>
      </c>
      <c r="AJ27" s="36" t="e">
        <f t="shared" si="119"/>
        <v>#REF!</v>
      </c>
      <c r="AK27" s="36" t="e">
        <f t="shared" si="120"/>
        <v>#REF!</v>
      </c>
      <c r="AL27" s="36" t="e">
        <f t="shared" si="121"/>
        <v>#REF!</v>
      </c>
      <c r="AM27" s="36" t="e">
        <f t="shared" si="122"/>
        <v>#REF!</v>
      </c>
      <c r="AN27" s="36" t="e">
        <f t="shared" si="123"/>
        <v>#REF!</v>
      </c>
      <c r="AO27" s="36" t="e">
        <f t="shared" si="124"/>
        <v>#REF!</v>
      </c>
      <c r="AP27" s="36" t="e">
        <f t="shared" si="125"/>
        <v>#REF!</v>
      </c>
    </row>
    <row r="28" spans="1:42" x14ac:dyDescent="0.25">
      <c r="B28" s="99" t="e">
        <f>IF(qtd_niveis&gt;3,"IV","")</f>
        <v>#REF!</v>
      </c>
      <c r="C28" s="83" t="e">
        <f>IF(qtd_niveis&gt;3,IF(NIII="I",C25*(perc_niv_III/1+1),IF(NIII="II",C26*(perc_niv_III/1+1),C27*(perc_niv_III/1+1))),0)</f>
        <v>#REF!</v>
      </c>
      <c r="D28" s="36" t="e">
        <f t="shared" si="87"/>
        <v>#REF!</v>
      </c>
      <c r="E28" s="36" t="e">
        <f t="shared" si="88"/>
        <v>#REF!</v>
      </c>
      <c r="F28" s="36" t="e">
        <f t="shared" si="89"/>
        <v>#REF!</v>
      </c>
      <c r="G28" s="36" t="e">
        <f t="shared" si="90"/>
        <v>#REF!</v>
      </c>
      <c r="H28" s="36" t="e">
        <f t="shared" si="91"/>
        <v>#REF!</v>
      </c>
      <c r="I28" s="36" t="e">
        <f t="shared" si="92"/>
        <v>#REF!</v>
      </c>
      <c r="J28" s="36" t="e">
        <f t="shared" si="93"/>
        <v>#REF!</v>
      </c>
      <c r="K28" s="36" t="e">
        <f t="shared" si="94"/>
        <v>#REF!</v>
      </c>
      <c r="L28" s="36" t="e">
        <f t="shared" si="95"/>
        <v>#REF!</v>
      </c>
      <c r="M28" s="36" t="e">
        <f t="shared" si="96"/>
        <v>#REF!</v>
      </c>
      <c r="N28" s="36" t="e">
        <f t="shared" si="97"/>
        <v>#REF!</v>
      </c>
      <c r="O28" s="36" t="e">
        <f t="shared" si="98"/>
        <v>#REF!</v>
      </c>
      <c r="P28" s="36" t="e">
        <f t="shared" si="99"/>
        <v>#REF!</v>
      </c>
      <c r="Q28" s="36" t="e">
        <f t="shared" si="100"/>
        <v>#REF!</v>
      </c>
      <c r="R28" s="36" t="e">
        <f t="shared" si="101"/>
        <v>#REF!</v>
      </c>
      <c r="S28" s="36" t="e">
        <f t="shared" si="102"/>
        <v>#REF!</v>
      </c>
      <c r="T28" s="36" t="e">
        <f t="shared" si="103"/>
        <v>#REF!</v>
      </c>
      <c r="U28" s="36" t="e">
        <f t="shared" si="104"/>
        <v>#REF!</v>
      </c>
      <c r="V28" s="36" t="e">
        <f t="shared" si="105"/>
        <v>#REF!</v>
      </c>
      <c r="W28" s="36" t="e">
        <f t="shared" si="106"/>
        <v>#REF!</v>
      </c>
      <c r="X28" s="36" t="e">
        <f t="shared" si="107"/>
        <v>#REF!</v>
      </c>
      <c r="Y28" s="36" t="e">
        <f t="shared" si="108"/>
        <v>#REF!</v>
      </c>
      <c r="Z28" s="36" t="e">
        <f t="shared" si="109"/>
        <v>#REF!</v>
      </c>
      <c r="AA28" s="36" t="e">
        <f t="shared" si="110"/>
        <v>#REF!</v>
      </c>
      <c r="AB28" s="36" t="e">
        <f t="shared" si="111"/>
        <v>#REF!</v>
      </c>
      <c r="AC28" s="36" t="e">
        <f t="shared" si="112"/>
        <v>#REF!</v>
      </c>
      <c r="AD28" s="36" t="e">
        <f t="shared" si="113"/>
        <v>#REF!</v>
      </c>
      <c r="AE28" s="36" t="e">
        <f t="shared" si="114"/>
        <v>#REF!</v>
      </c>
      <c r="AF28" s="36" t="e">
        <f t="shared" si="115"/>
        <v>#REF!</v>
      </c>
      <c r="AG28" s="36" t="e">
        <f t="shared" si="116"/>
        <v>#REF!</v>
      </c>
      <c r="AH28" s="36" t="e">
        <f t="shared" si="117"/>
        <v>#REF!</v>
      </c>
      <c r="AI28" s="36" t="e">
        <f t="shared" si="118"/>
        <v>#REF!</v>
      </c>
      <c r="AJ28" s="36" t="e">
        <f t="shared" si="119"/>
        <v>#REF!</v>
      </c>
      <c r="AK28" s="36" t="e">
        <f t="shared" si="120"/>
        <v>#REF!</v>
      </c>
      <c r="AL28" s="36" t="e">
        <f t="shared" si="121"/>
        <v>#REF!</v>
      </c>
      <c r="AM28" s="36" t="e">
        <f t="shared" si="122"/>
        <v>#REF!</v>
      </c>
      <c r="AN28" s="36" t="e">
        <f t="shared" si="123"/>
        <v>#REF!</v>
      </c>
      <c r="AO28" s="36" t="e">
        <f t="shared" si="124"/>
        <v>#REF!</v>
      </c>
      <c r="AP28" s="36" t="e">
        <f t="shared" si="125"/>
        <v>#REF!</v>
      </c>
    </row>
    <row r="29" spans="1:42" x14ac:dyDescent="0.25">
      <c r="B29" s="99" t="e">
        <f>IF(qtd_niveis&gt;4,"V","")</f>
        <v>#REF!</v>
      </c>
      <c r="C29" s="35" t="e">
        <f>IF(qtd_niveis&gt;4,IF(NIV="I",C25*(perc_niv_IV/1+1),IF(NIV="II",C26*(perc_niv_IV/1+1),IF(NIV="III",C27*(perc_niv_IV/1+1),C28*(perc_niv_IV/1+1)))),0)</f>
        <v>#REF!</v>
      </c>
      <c r="D29" s="36" t="e">
        <f t="shared" si="87"/>
        <v>#REF!</v>
      </c>
      <c r="E29" s="36" t="e">
        <f t="shared" si="88"/>
        <v>#REF!</v>
      </c>
      <c r="F29" s="36" t="e">
        <f t="shared" si="89"/>
        <v>#REF!</v>
      </c>
      <c r="G29" s="36" t="e">
        <f t="shared" si="90"/>
        <v>#REF!</v>
      </c>
      <c r="H29" s="36" t="e">
        <f t="shared" si="91"/>
        <v>#REF!</v>
      </c>
      <c r="I29" s="36" t="e">
        <f t="shared" si="92"/>
        <v>#REF!</v>
      </c>
      <c r="J29" s="36" t="e">
        <f t="shared" si="93"/>
        <v>#REF!</v>
      </c>
      <c r="K29" s="36" t="e">
        <f t="shared" si="94"/>
        <v>#REF!</v>
      </c>
      <c r="L29" s="36" t="e">
        <f t="shared" si="95"/>
        <v>#REF!</v>
      </c>
      <c r="M29" s="36" t="e">
        <f t="shared" si="96"/>
        <v>#REF!</v>
      </c>
      <c r="N29" s="36" t="e">
        <f t="shared" si="97"/>
        <v>#REF!</v>
      </c>
      <c r="O29" s="36" t="e">
        <f t="shared" si="98"/>
        <v>#REF!</v>
      </c>
      <c r="P29" s="36" t="e">
        <f t="shared" si="99"/>
        <v>#REF!</v>
      </c>
      <c r="Q29" s="36" t="e">
        <f t="shared" si="100"/>
        <v>#REF!</v>
      </c>
      <c r="R29" s="36" t="e">
        <f t="shared" si="101"/>
        <v>#REF!</v>
      </c>
      <c r="S29" s="36" t="e">
        <f t="shared" si="102"/>
        <v>#REF!</v>
      </c>
      <c r="T29" s="36" t="e">
        <f t="shared" si="103"/>
        <v>#REF!</v>
      </c>
      <c r="U29" s="36" t="e">
        <f t="shared" si="104"/>
        <v>#REF!</v>
      </c>
      <c r="V29" s="36" t="e">
        <f t="shared" si="105"/>
        <v>#REF!</v>
      </c>
      <c r="W29" s="36" t="e">
        <f t="shared" si="106"/>
        <v>#REF!</v>
      </c>
      <c r="X29" s="36" t="e">
        <f t="shared" si="107"/>
        <v>#REF!</v>
      </c>
      <c r="Y29" s="36" t="e">
        <f t="shared" si="108"/>
        <v>#REF!</v>
      </c>
      <c r="Z29" s="36" t="e">
        <f t="shared" si="109"/>
        <v>#REF!</v>
      </c>
      <c r="AA29" s="36" t="e">
        <f t="shared" si="110"/>
        <v>#REF!</v>
      </c>
      <c r="AB29" s="36" t="e">
        <f t="shared" si="111"/>
        <v>#REF!</v>
      </c>
      <c r="AC29" s="36" t="e">
        <f t="shared" si="112"/>
        <v>#REF!</v>
      </c>
      <c r="AD29" s="36" t="e">
        <f t="shared" si="113"/>
        <v>#REF!</v>
      </c>
      <c r="AE29" s="36" t="e">
        <f t="shared" si="114"/>
        <v>#REF!</v>
      </c>
      <c r="AF29" s="36" t="e">
        <f t="shared" si="115"/>
        <v>#REF!</v>
      </c>
      <c r="AG29" s="36" t="e">
        <f t="shared" si="116"/>
        <v>#REF!</v>
      </c>
      <c r="AH29" s="36" t="e">
        <f t="shared" si="117"/>
        <v>#REF!</v>
      </c>
      <c r="AI29" s="36" t="e">
        <f t="shared" si="118"/>
        <v>#REF!</v>
      </c>
      <c r="AJ29" s="36" t="e">
        <f t="shared" si="119"/>
        <v>#REF!</v>
      </c>
      <c r="AK29" s="36" t="e">
        <f t="shared" si="120"/>
        <v>#REF!</v>
      </c>
      <c r="AL29" s="36" t="e">
        <f t="shared" si="121"/>
        <v>#REF!</v>
      </c>
      <c r="AM29" s="36" t="e">
        <f t="shared" si="122"/>
        <v>#REF!</v>
      </c>
      <c r="AN29" s="36" t="e">
        <f t="shared" si="123"/>
        <v>#REF!</v>
      </c>
      <c r="AO29" s="36" t="e">
        <f t="shared" si="124"/>
        <v>#REF!</v>
      </c>
      <c r="AP29" s="36" t="e">
        <f t="shared" si="125"/>
        <v>#REF!</v>
      </c>
    </row>
    <row r="30" spans="1:42" x14ac:dyDescent="0.25">
      <c r="B30" s="99" t="e">
        <f>IF(qtd_niveis&gt;5,"VI","")</f>
        <v>#REF!</v>
      </c>
      <c r="C30" s="83" t="e">
        <f>IF(qtd_niveis&gt;5,IF(NV="I",C25*(perc_niv_V/1+1),IF(NV="II",C26*(perc_niv_V/1+1),IF(NV="III",C27*(perc_niv_V/1+1),IF(NV="IV",C28*(perc_niv_V/1+1),C29*(perc_niv_V/1+1))))),0)</f>
        <v>#REF!</v>
      </c>
      <c r="D30" s="36" t="e">
        <f t="shared" si="87"/>
        <v>#REF!</v>
      </c>
      <c r="E30" s="36" t="e">
        <f t="shared" si="88"/>
        <v>#REF!</v>
      </c>
      <c r="F30" s="36" t="e">
        <f t="shared" si="89"/>
        <v>#REF!</v>
      </c>
      <c r="G30" s="36" t="e">
        <f t="shared" si="90"/>
        <v>#REF!</v>
      </c>
      <c r="H30" s="36" t="e">
        <f t="shared" si="91"/>
        <v>#REF!</v>
      </c>
      <c r="I30" s="36" t="e">
        <f t="shared" si="92"/>
        <v>#REF!</v>
      </c>
      <c r="J30" s="36" t="e">
        <f t="shared" si="93"/>
        <v>#REF!</v>
      </c>
      <c r="K30" s="36" t="e">
        <f t="shared" si="94"/>
        <v>#REF!</v>
      </c>
      <c r="L30" s="36" t="e">
        <f t="shared" si="95"/>
        <v>#REF!</v>
      </c>
      <c r="M30" s="36" t="e">
        <f t="shared" si="96"/>
        <v>#REF!</v>
      </c>
      <c r="N30" s="36" t="e">
        <f t="shared" si="97"/>
        <v>#REF!</v>
      </c>
      <c r="O30" s="36" t="e">
        <f t="shared" si="98"/>
        <v>#REF!</v>
      </c>
      <c r="P30" s="36" t="e">
        <f t="shared" si="99"/>
        <v>#REF!</v>
      </c>
      <c r="Q30" s="36" t="e">
        <f t="shared" si="100"/>
        <v>#REF!</v>
      </c>
      <c r="R30" s="36" t="e">
        <f t="shared" si="101"/>
        <v>#REF!</v>
      </c>
      <c r="S30" s="36" t="e">
        <f t="shared" si="102"/>
        <v>#REF!</v>
      </c>
      <c r="T30" s="36" t="e">
        <f t="shared" si="103"/>
        <v>#REF!</v>
      </c>
      <c r="U30" s="36" t="e">
        <f t="shared" si="104"/>
        <v>#REF!</v>
      </c>
      <c r="V30" s="36" t="e">
        <f t="shared" si="105"/>
        <v>#REF!</v>
      </c>
      <c r="W30" s="36" t="e">
        <f t="shared" si="106"/>
        <v>#REF!</v>
      </c>
      <c r="X30" s="36" t="e">
        <f t="shared" si="107"/>
        <v>#REF!</v>
      </c>
      <c r="Y30" s="36" t="e">
        <f t="shared" si="108"/>
        <v>#REF!</v>
      </c>
      <c r="Z30" s="36" t="e">
        <f t="shared" si="109"/>
        <v>#REF!</v>
      </c>
      <c r="AA30" s="36" t="e">
        <f t="shared" si="110"/>
        <v>#REF!</v>
      </c>
      <c r="AB30" s="36" t="e">
        <f t="shared" si="111"/>
        <v>#REF!</v>
      </c>
      <c r="AC30" s="36" t="e">
        <f t="shared" si="112"/>
        <v>#REF!</v>
      </c>
      <c r="AD30" s="36" t="e">
        <f t="shared" si="113"/>
        <v>#REF!</v>
      </c>
      <c r="AE30" s="36" t="e">
        <f t="shared" si="114"/>
        <v>#REF!</v>
      </c>
      <c r="AF30" s="36" t="e">
        <f t="shared" si="115"/>
        <v>#REF!</v>
      </c>
      <c r="AG30" s="36" t="e">
        <f t="shared" si="116"/>
        <v>#REF!</v>
      </c>
      <c r="AH30" s="36" t="e">
        <f t="shared" si="117"/>
        <v>#REF!</v>
      </c>
      <c r="AI30" s="36" t="e">
        <f t="shared" si="118"/>
        <v>#REF!</v>
      </c>
      <c r="AJ30" s="36" t="e">
        <f t="shared" si="119"/>
        <v>#REF!</v>
      </c>
      <c r="AK30" s="36" t="e">
        <f t="shared" si="120"/>
        <v>#REF!</v>
      </c>
      <c r="AL30" s="36" t="e">
        <f t="shared" si="121"/>
        <v>#REF!</v>
      </c>
      <c r="AM30" s="36" t="e">
        <f t="shared" si="122"/>
        <v>#REF!</v>
      </c>
      <c r="AN30" s="36" t="e">
        <f t="shared" si="123"/>
        <v>#REF!</v>
      </c>
      <c r="AO30" s="36" t="e">
        <f t="shared" si="124"/>
        <v>#REF!</v>
      </c>
      <c r="AP30" s="36" t="e">
        <f t="shared" si="125"/>
        <v>#REF!</v>
      </c>
    </row>
    <row r="31" spans="1:42" x14ac:dyDescent="0.25">
      <c r="B31" s="99" t="e">
        <f>IF(qtd_niveis&gt;6,"VII","")</f>
        <v>#REF!</v>
      </c>
      <c r="C31" s="83" t="e">
        <f>IF(qtd_niveis&gt;6,IF(NVI="I",C25*(perc_niv_VI/1+1),IF(NVI="II",C26*(perc_niv_VI/1+1),IF(NVI="III",C27*(perc_niv_VI/1+1),IF(NVI="IV",C28*(perc_niv_VI/1+1),IF(NVI="V",C29*(perc_niv_VI/1+1),C30*(perc_niv_VI/1+1)))))),0)</f>
        <v>#REF!</v>
      </c>
      <c r="D31" s="36" t="e">
        <f t="shared" si="87"/>
        <v>#REF!</v>
      </c>
      <c r="E31" s="36" t="e">
        <f t="shared" si="88"/>
        <v>#REF!</v>
      </c>
      <c r="F31" s="36" t="e">
        <f t="shared" si="89"/>
        <v>#REF!</v>
      </c>
      <c r="G31" s="36" t="e">
        <f t="shared" si="90"/>
        <v>#REF!</v>
      </c>
      <c r="H31" s="36" t="e">
        <f t="shared" si="91"/>
        <v>#REF!</v>
      </c>
      <c r="I31" s="36" t="e">
        <f t="shared" si="92"/>
        <v>#REF!</v>
      </c>
      <c r="J31" s="36" t="e">
        <f t="shared" si="93"/>
        <v>#REF!</v>
      </c>
      <c r="K31" s="36" t="e">
        <f t="shared" si="94"/>
        <v>#REF!</v>
      </c>
      <c r="L31" s="36" t="e">
        <f t="shared" si="95"/>
        <v>#REF!</v>
      </c>
      <c r="M31" s="36" t="e">
        <f t="shared" si="96"/>
        <v>#REF!</v>
      </c>
      <c r="N31" s="36" t="e">
        <f t="shared" si="97"/>
        <v>#REF!</v>
      </c>
      <c r="O31" s="36" t="e">
        <f t="shared" si="98"/>
        <v>#REF!</v>
      </c>
      <c r="P31" s="36" t="e">
        <f t="shared" si="99"/>
        <v>#REF!</v>
      </c>
      <c r="Q31" s="36" t="e">
        <f t="shared" si="100"/>
        <v>#REF!</v>
      </c>
      <c r="R31" s="36" t="e">
        <f t="shared" si="101"/>
        <v>#REF!</v>
      </c>
      <c r="S31" s="36" t="e">
        <f t="shared" si="102"/>
        <v>#REF!</v>
      </c>
      <c r="T31" s="36" t="e">
        <f t="shared" si="103"/>
        <v>#REF!</v>
      </c>
      <c r="U31" s="36" t="e">
        <f t="shared" si="104"/>
        <v>#REF!</v>
      </c>
      <c r="V31" s="36" t="e">
        <f t="shared" si="105"/>
        <v>#REF!</v>
      </c>
      <c r="W31" s="36" t="e">
        <f t="shared" si="106"/>
        <v>#REF!</v>
      </c>
      <c r="X31" s="36" t="e">
        <f t="shared" si="107"/>
        <v>#REF!</v>
      </c>
      <c r="Y31" s="36" t="e">
        <f t="shared" si="108"/>
        <v>#REF!</v>
      </c>
      <c r="Z31" s="36" t="e">
        <f t="shared" si="109"/>
        <v>#REF!</v>
      </c>
      <c r="AA31" s="36" t="e">
        <f t="shared" si="110"/>
        <v>#REF!</v>
      </c>
      <c r="AB31" s="36" t="e">
        <f t="shared" si="111"/>
        <v>#REF!</v>
      </c>
      <c r="AC31" s="36" t="e">
        <f t="shared" si="112"/>
        <v>#REF!</v>
      </c>
      <c r="AD31" s="36" t="e">
        <f t="shared" si="113"/>
        <v>#REF!</v>
      </c>
      <c r="AE31" s="36" t="e">
        <f t="shared" si="114"/>
        <v>#REF!</v>
      </c>
      <c r="AF31" s="36" t="e">
        <f t="shared" si="115"/>
        <v>#REF!</v>
      </c>
      <c r="AG31" s="36" t="e">
        <f t="shared" si="116"/>
        <v>#REF!</v>
      </c>
      <c r="AH31" s="36" t="e">
        <f t="shared" si="117"/>
        <v>#REF!</v>
      </c>
      <c r="AI31" s="36" t="e">
        <f t="shared" si="118"/>
        <v>#REF!</v>
      </c>
      <c r="AJ31" s="36" t="e">
        <f t="shared" si="119"/>
        <v>#REF!</v>
      </c>
      <c r="AK31" s="36" t="e">
        <f t="shared" si="120"/>
        <v>#REF!</v>
      </c>
      <c r="AL31" s="36" t="e">
        <f t="shared" si="121"/>
        <v>#REF!</v>
      </c>
      <c r="AM31" s="36" t="e">
        <f t="shared" si="122"/>
        <v>#REF!</v>
      </c>
      <c r="AN31" s="36" t="e">
        <f t="shared" si="123"/>
        <v>#REF!</v>
      </c>
      <c r="AO31" s="36" t="e">
        <f t="shared" si="124"/>
        <v>#REF!</v>
      </c>
      <c r="AP31" s="36" t="e">
        <f t="shared" si="125"/>
        <v>#REF!</v>
      </c>
    </row>
    <row r="32" spans="1:42" x14ac:dyDescent="0.25">
      <c r="B32" s="99" t="e">
        <f>IF(qtd_niveis&gt;7,"VIII","")</f>
        <v>#REF!</v>
      </c>
      <c r="C32" s="83" t="e">
        <f>IF(qtd_niveis&gt;7,IF(NVII="I",C25*(perc_niv_VII/1+1),IF(NVII="II",C26*(perc_niv_VII/1+1),IF(NVII="III",C27*(perc_niv_VII/1+1),IF(NVII="IV",C28*(perc_niv_VII/1+1),IF(NVII="V",C29*(perc_niv_VII/1+1),IF(NVII="VI",C30*(perc_niv_VII/1+1),C31*(perc_niv_VII/1+1))))))),0)</f>
        <v>#REF!</v>
      </c>
      <c r="D32" s="36" t="e">
        <f t="shared" si="87"/>
        <v>#REF!</v>
      </c>
      <c r="E32" s="36" t="e">
        <f t="shared" si="88"/>
        <v>#REF!</v>
      </c>
      <c r="F32" s="36" t="e">
        <f t="shared" si="89"/>
        <v>#REF!</v>
      </c>
      <c r="G32" s="36" t="e">
        <f t="shared" si="90"/>
        <v>#REF!</v>
      </c>
      <c r="H32" s="36" t="e">
        <f t="shared" si="91"/>
        <v>#REF!</v>
      </c>
      <c r="I32" s="36" t="e">
        <f t="shared" si="92"/>
        <v>#REF!</v>
      </c>
      <c r="J32" s="36" t="e">
        <f t="shared" si="93"/>
        <v>#REF!</v>
      </c>
      <c r="K32" s="36" t="e">
        <f t="shared" si="94"/>
        <v>#REF!</v>
      </c>
      <c r="L32" s="36" t="e">
        <f t="shared" si="95"/>
        <v>#REF!</v>
      </c>
      <c r="M32" s="36" t="e">
        <f t="shared" si="96"/>
        <v>#REF!</v>
      </c>
      <c r="N32" s="36" t="e">
        <f t="shared" si="97"/>
        <v>#REF!</v>
      </c>
      <c r="O32" s="36" t="e">
        <f t="shared" si="98"/>
        <v>#REF!</v>
      </c>
      <c r="P32" s="36" t="e">
        <f t="shared" si="99"/>
        <v>#REF!</v>
      </c>
      <c r="Q32" s="36" t="e">
        <f t="shared" si="100"/>
        <v>#REF!</v>
      </c>
      <c r="R32" s="36" t="e">
        <f t="shared" si="101"/>
        <v>#REF!</v>
      </c>
      <c r="S32" s="36" t="e">
        <f t="shared" si="102"/>
        <v>#REF!</v>
      </c>
      <c r="T32" s="36" t="e">
        <f t="shared" si="103"/>
        <v>#REF!</v>
      </c>
      <c r="U32" s="36" t="e">
        <f t="shared" si="104"/>
        <v>#REF!</v>
      </c>
      <c r="V32" s="36" t="e">
        <f t="shared" si="105"/>
        <v>#REF!</v>
      </c>
      <c r="W32" s="36" t="e">
        <f t="shared" si="106"/>
        <v>#REF!</v>
      </c>
      <c r="X32" s="36" t="e">
        <f t="shared" si="107"/>
        <v>#REF!</v>
      </c>
      <c r="Y32" s="36" t="e">
        <f t="shared" si="108"/>
        <v>#REF!</v>
      </c>
      <c r="Z32" s="36" t="e">
        <f t="shared" si="109"/>
        <v>#REF!</v>
      </c>
      <c r="AA32" s="36" t="e">
        <f t="shared" si="110"/>
        <v>#REF!</v>
      </c>
      <c r="AB32" s="36" t="e">
        <f t="shared" si="111"/>
        <v>#REF!</v>
      </c>
      <c r="AC32" s="36" t="e">
        <f t="shared" si="112"/>
        <v>#REF!</v>
      </c>
      <c r="AD32" s="36" t="e">
        <f t="shared" si="113"/>
        <v>#REF!</v>
      </c>
      <c r="AE32" s="36" t="e">
        <f t="shared" si="114"/>
        <v>#REF!</v>
      </c>
      <c r="AF32" s="36" t="e">
        <f t="shared" si="115"/>
        <v>#REF!</v>
      </c>
      <c r="AG32" s="36" t="e">
        <f t="shared" si="116"/>
        <v>#REF!</v>
      </c>
      <c r="AH32" s="36" t="e">
        <f t="shared" si="117"/>
        <v>#REF!</v>
      </c>
      <c r="AI32" s="36" t="e">
        <f t="shared" si="118"/>
        <v>#REF!</v>
      </c>
      <c r="AJ32" s="36" t="e">
        <f t="shared" si="119"/>
        <v>#REF!</v>
      </c>
      <c r="AK32" s="36" t="e">
        <f t="shared" si="120"/>
        <v>#REF!</v>
      </c>
      <c r="AL32" s="36" t="e">
        <f t="shared" si="121"/>
        <v>#REF!</v>
      </c>
      <c r="AM32" s="36" t="e">
        <f t="shared" si="122"/>
        <v>#REF!</v>
      </c>
      <c r="AN32" s="36" t="e">
        <f t="shared" si="123"/>
        <v>#REF!</v>
      </c>
      <c r="AO32" s="36" t="e">
        <f t="shared" si="124"/>
        <v>#REF!</v>
      </c>
      <c r="AP32" s="36" t="e">
        <f t="shared" si="125"/>
        <v>#REF!</v>
      </c>
    </row>
    <row r="33" spans="1:42" x14ac:dyDescent="0.25">
      <c r="A33" s="2"/>
      <c r="B33" s="99"/>
      <c r="C33" s="150" t="s">
        <v>55</v>
      </c>
      <c r="D33" s="150"/>
      <c r="E33" s="150"/>
      <c r="F33" s="150"/>
      <c r="G33" s="150"/>
      <c r="H33" s="100" t="e">
        <f>ch_4</f>
        <v>#REF!</v>
      </c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85"/>
      <c r="X33" s="86"/>
    </row>
    <row r="34" spans="1:42" x14ac:dyDescent="0.25">
      <c r="B34" s="99" t="e">
        <f>IF(qtd_niveis&gt;0,"I","")</f>
        <v>#REF!</v>
      </c>
      <c r="C34" s="35" t="e">
        <f>IF(piso_prop="Sim",piso_ch1*H33/ch_1,piso_ch4)</f>
        <v>#REF!</v>
      </c>
      <c r="D34" s="36" t="e">
        <f t="shared" ref="D34:D41" si="126">IF(qtd_classes&gt;1,IF(incide_classe="Classe Inicial",C34*(perc_classe_b/1+1),C34*(perc_classe_b/1+1)),0)</f>
        <v>#REF!</v>
      </c>
      <c r="E34" s="36" t="e">
        <f t="shared" ref="E34:E41" si="127">IF(qtd_classes&gt;2,IF(incide_classe="Classe Inicial",C34*(perc_classe_c/1+1),D34*(perc_classe_c/1+1)),0)</f>
        <v>#REF!</v>
      </c>
      <c r="F34" s="36" t="e">
        <f t="shared" ref="F34:F41" si="128">IF(qtd_classes&gt;3,IF(incide_classe="Classe Inicial",C34*(perc_classe_d/1+1),E34*(perc_classe_d/1+1)),0)</f>
        <v>#REF!</v>
      </c>
      <c r="G34" s="36" t="e">
        <f t="shared" ref="G34:G41" si="129">IF(qtd_classes&gt;4,IF(incide_classe="Classe Inicial",C34*(perc_classe_e/1+1),F34*(perc_classe_e/1+1)),0)</f>
        <v>#REF!</v>
      </c>
      <c r="H34" s="36" t="e">
        <f t="shared" ref="H34:H41" si="130">IF(qtd_classes&gt;5,IF(incide_classe="Classe Inicial",C34*(perc_classe_f/1+1),G34*(perc_classe_f/1+1)),0)</f>
        <v>#REF!</v>
      </c>
      <c r="I34" s="36" t="e">
        <f t="shared" ref="I34:I41" si="131">IF(qtd_classes&gt;6,IF(incide_classe="Classe Inicial",C34*(perc_classe_g/1+1),H34*(perc_classe_g/1+1)),0)</f>
        <v>#REF!</v>
      </c>
      <c r="J34" s="36" t="e">
        <f t="shared" ref="J34:J41" si="132">IF(qtd_classes&gt;7,IF(incide_classe="Classe Inicial",C34*(perc_classe_h/1+1),I34*(perc_classe_h/1+1)),0)</f>
        <v>#REF!</v>
      </c>
      <c r="K34" s="36" t="e">
        <f t="shared" ref="K34:K41" si="133">IF(qtd_classes&gt;8,IF(incide_classe="Classe Inicial",C34*(perc_classe_i/1+1),J34*(perc_classe_i/1+1)),0)</f>
        <v>#REF!</v>
      </c>
      <c r="L34" s="36" t="e">
        <f t="shared" ref="L34:L41" si="134">IF(qtd_classes&gt;9,IF(incide_classe="Classe Inicial",C34*(perc_classe_j/1+1),K34*(perc_classe_j/1+1)),0)</f>
        <v>#REF!</v>
      </c>
      <c r="M34" s="36" t="e">
        <f t="shared" ref="M34:M41" si="135">IF(qtd_classes&gt;10,IF(incide_classe="Classe Inicial",C34*(perc_classe_k/1+1),L34*(perc_classe_k/1+1)),0)</f>
        <v>#REF!</v>
      </c>
      <c r="N34" s="36" t="e">
        <f t="shared" ref="N34:N41" si="136">IF(qtd_classes&gt;11,IF(incide_classe="Classe Inicial",C34*(perc_classe_l/1+1),M34*(perc_classe_l/1+1)),0)</f>
        <v>#REF!</v>
      </c>
      <c r="O34" s="36" t="e">
        <f t="shared" ref="O34:O41" si="137">IF(qtd_classes&gt;12,IF(incide_classe="Classe Inicial",C34*(perc_classe_m/1+1),N34*(perc_classe_m/1+1)),0)</f>
        <v>#REF!</v>
      </c>
      <c r="P34" s="36" t="e">
        <f t="shared" ref="P34:P41" si="138">IF(qtd_classes&gt;13,IF(incide_classe="Classe Inicial",C34*(perc_classe_n/1+1),O34*(perc_classe_n/1+1)),0)</f>
        <v>#REF!</v>
      </c>
      <c r="Q34" s="36" t="e">
        <f t="shared" ref="Q34:Q41" si="139">IF(qtd_classes&gt;14,IF(incide_classe="Classe Inicial",C34*(perc_classe_o/1+1),P34*(perc_classe_o/1+1)),0)</f>
        <v>#REF!</v>
      </c>
      <c r="R34" s="36" t="e">
        <f t="shared" ref="R34:R41" si="140">IF(qtd_classes&gt;15,IF(incide_classe="Classe Inicial",C34*(perc_classe_p/1+1),Q34*(perc_classe_p/1+1)),0)</f>
        <v>#REF!</v>
      </c>
      <c r="S34" s="36" t="e">
        <f t="shared" ref="S34:S41" si="141">IF(qtd_classes&gt;16,IF(incide_classe="Classe Inicial",C34*(perc_classe_q/1+1),R34*(perc_classe_q/1+1)),0)</f>
        <v>#REF!</v>
      </c>
      <c r="T34" s="36" t="e">
        <f t="shared" ref="T34:T41" si="142">IF(qtd_classes&gt;17,IF(incide_classe="Classe Inicial",C34*(perc_classe_r/1+1),S34*(perc_classe_r/1+1)),0)</f>
        <v>#REF!</v>
      </c>
      <c r="U34" s="36" t="e">
        <f t="shared" ref="U34:U41" si="143">IF(qtd_classes&gt;18,IF(incide_classe="Classe Inicial",C34*(perc_classe_s/1+1),T34*(perc_classe_s/1+1)),0)</f>
        <v>#REF!</v>
      </c>
      <c r="V34" s="36" t="e">
        <f t="shared" ref="V34:V41" si="144">IF(qtd_classes&gt;19,IF(incide_classe="Classe Inicial",C34*(perc_classe_t/1+1),U34*(perc_classe_t/1+1)),0)</f>
        <v>#REF!</v>
      </c>
      <c r="W34" s="36" t="e">
        <f t="shared" ref="W34:W41" si="145">IF(qtd_classes&gt;20,IF(incide_classe="Classe Inicial",C34*(perc_classe_u/1+1),V34*(perc_classe_u/1+1)),0)</f>
        <v>#REF!</v>
      </c>
      <c r="X34" s="36" t="e">
        <f t="shared" ref="X34:X41" si="146">IF(qtd_classes&gt;21,IF(incide_classe="Classe Inicial",C34*(perc_classe_v/1+1),W34*(perc_classe_v/1+1)),0)</f>
        <v>#REF!</v>
      </c>
      <c r="Y34" s="36" t="e">
        <f t="shared" ref="Y34:Y41" si="147">IF(qtd_classes&gt;22,IF(incide_classe="Classe Inicial",C34*(perc_classe_w/1+1),X34*(perc_classe_w/1+1)),0)</f>
        <v>#REF!</v>
      </c>
      <c r="Z34" s="36" t="e">
        <f t="shared" ref="Z34:Z41" si="148">IF(qtd_classes&gt;23,IF(incide_classe="Classe Inicial",C34*(perc_classe_x/1+1),Y34*(perc_classe_x/1+1)),0)</f>
        <v>#REF!</v>
      </c>
      <c r="AA34" s="36" t="e">
        <f t="shared" ref="AA34:AA41" si="149">IF(qtd_classes&gt;24,IF(incide_classe="Classe Inicial",C34*(perc_classe_y/1+1),Z34*(perc_classe_y/1+1)),0)</f>
        <v>#REF!</v>
      </c>
      <c r="AB34" s="36" t="e">
        <f t="shared" ref="AB34:AB41" si="150">IF(qtd_classes&gt;25,IF(incide_classe="Classe Inicial",C34*(perc_classe_z/1+1),AA34*(perc_classe_z/1+1)),0)</f>
        <v>#REF!</v>
      </c>
      <c r="AC34" s="36" t="e">
        <f t="shared" ref="AC34:AC41" si="151">IF(qtd_classes&gt;26,IF(incide_classe="Classe Inicial",C34*(perc_classe_aa/1+1),AB34*(perc_classe_aa/1+1)),0)</f>
        <v>#REF!</v>
      </c>
      <c r="AD34" s="36" t="e">
        <f t="shared" ref="AD34:AD41" si="152">IF(qtd_classes&gt;27,IF(incide_classe="Classe Inicial",C34*(perc_classe_ab/1+1),AC34*(perc_classe_ab/1+1)),0)</f>
        <v>#REF!</v>
      </c>
      <c r="AE34" s="36" t="e">
        <f t="shared" ref="AE34:AE41" si="153">IF(qtd_classes&gt;28,IF(incide_classe="Classe Inicial",C34*(perc_classe_ac/1+1),AD34*(perc_classe_ac/1+1)),0)</f>
        <v>#REF!</v>
      </c>
      <c r="AF34" s="36" t="e">
        <f t="shared" ref="AF34:AF41" si="154">IF(qtd_classes&gt;29,IF(incide_classe="Classe Inicial",C34*(perc_classe_ad/1+1),AE34*(perc_classe_ad/1+1)),0)</f>
        <v>#REF!</v>
      </c>
      <c r="AG34" s="36" t="e">
        <f t="shared" ref="AG34:AG41" si="155">IF(qtd_classes&gt;30,IF(incide_classe="Classe Inicial",C34*(perc_classe_ae/1+1),AF34*(perc_classe_ae/1+1)),0)</f>
        <v>#REF!</v>
      </c>
      <c r="AH34" s="36" t="e">
        <f t="shared" ref="AH34:AH41" si="156">IF(qtd_classes&gt;31,IF(incide_classe="Classe Inicial",C34*(perc_classe_af/1+1),AG34*(perc_classe_af/1+1)),0)</f>
        <v>#REF!</v>
      </c>
      <c r="AI34" s="36" t="e">
        <f t="shared" ref="AI34:AI41" si="157">IF(qtd_classes&gt;32,IF(incide_classe="Classe Inicial",C34*(perc_classe_ag/1+1),AH34*(perc_classe_ag/1+1)),0)</f>
        <v>#REF!</v>
      </c>
      <c r="AJ34" s="36" t="e">
        <f t="shared" ref="AJ34:AJ41" si="158">IF(qtd_classes&gt;33,IF(incide_classe="Classe Inicial",C34*(perc_classe_ah/1+1),AI34*(perc_classe_ah/1+1)),0)</f>
        <v>#REF!</v>
      </c>
      <c r="AK34" s="36" t="e">
        <f t="shared" ref="AK34:AK41" si="159">IF(qtd_classes&gt;34,IF(incide_classe="Classe Inicial",C34*(perc_classe_ai/1+1),AJ34*(perc_classe_ai/1+1)),0)</f>
        <v>#REF!</v>
      </c>
      <c r="AL34" s="36" t="e">
        <f t="shared" ref="AL34:AL41" si="160">IF(qtd_classes&gt;35,IF(incide_classe="Classe Inicial",C34*(perc_classe_aj/1+1),AK34*(perc_classe_aj/1+1)),0)</f>
        <v>#REF!</v>
      </c>
      <c r="AM34" s="36" t="e">
        <f t="shared" ref="AM34:AM41" si="161">IF(qtd_classes&gt;36,IF(incide_classe="Classe Inicial",C34*(perc_classe_ak/1+1),AL34*(perc_classe_ak/1+1)),0)</f>
        <v>#REF!</v>
      </c>
      <c r="AN34" s="36" t="e">
        <f t="shared" ref="AN34:AN41" si="162">IF(qtd_classes&gt;37,IF(incide_classe="Classe Inicial",C34*(perc_classe_al/1+1),AM34*(perc_classe_al/1+1)),0)</f>
        <v>#REF!</v>
      </c>
      <c r="AO34" s="36" t="e">
        <f t="shared" ref="AO34:AO41" si="163">IF(qtd_classes&gt;38,IF(incide_classe="Classe Inicial",C34*(perc_classe_am/1+1),AN34*(perc_classe_am/1+1)),0)</f>
        <v>#REF!</v>
      </c>
      <c r="AP34" s="36" t="e">
        <f t="shared" ref="AP34:AP41" si="164">IF(qtd_classes&gt;39,IF(incide_classe="Classe Inicial",C34*(perc_classe_an/1+1),AO34*(perc_classe_an/1+1)),0)</f>
        <v>#REF!</v>
      </c>
    </row>
    <row r="35" spans="1:42" x14ac:dyDescent="0.25">
      <c r="B35" s="99" t="e">
        <f>IF(qtd_niveis&gt;1,"II","")</f>
        <v>#REF!</v>
      </c>
      <c r="C35" s="83" t="e">
        <f>IF(qtd_niveis&gt;1,IF(NI="I",C34*(perc_niv_I/1+1),C34*(perc_niv_I/1+1)),0)</f>
        <v>#REF!</v>
      </c>
      <c r="D35" s="36" t="e">
        <f t="shared" si="126"/>
        <v>#REF!</v>
      </c>
      <c r="E35" s="36" t="e">
        <f t="shared" si="127"/>
        <v>#REF!</v>
      </c>
      <c r="F35" s="36" t="e">
        <f t="shared" si="128"/>
        <v>#REF!</v>
      </c>
      <c r="G35" s="36" t="e">
        <f t="shared" si="129"/>
        <v>#REF!</v>
      </c>
      <c r="H35" s="36" t="e">
        <f t="shared" si="130"/>
        <v>#REF!</v>
      </c>
      <c r="I35" s="36" t="e">
        <f t="shared" si="131"/>
        <v>#REF!</v>
      </c>
      <c r="J35" s="36" t="e">
        <f t="shared" si="132"/>
        <v>#REF!</v>
      </c>
      <c r="K35" s="36" t="e">
        <f t="shared" si="133"/>
        <v>#REF!</v>
      </c>
      <c r="L35" s="36" t="e">
        <f t="shared" si="134"/>
        <v>#REF!</v>
      </c>
      <c r="M35" s="36" t="e">
        <f t="shared" si="135"/>
        <v>#REF!</v>
      </c>
      <c r="N35" s="36" t="e">
        <f t="shared" si="136"/>
        <v>#REF!</v>
      </c>
      <c r="O35" s="36" t="e">
        <f t="shared" si="137"/>
        <v>#REF!</v>
      </c>
      <c r="P35" s="36" t="e">
        <f t="shared" si="138"/>
        <v>#REF!</v>
      </c>
      <c r="Q35" s="36" t="e">
        <f t="shared" si="139"/>
        <v>#REF!</v>
      </c>
      <c r="R35" s="36" t="e">
        <f t="shared" si="140"/>
        <v>#REF!</v>
      </c>
      <c r="S35" s="36" t="e">
        <f t="shared" si="141"/>
        <v>#REF!</v>
      </c>
      <c r="T35" s="36" t="e">
        <f t="shared" si="142"/>
        <v>#REF!</v>
      </c>
      <c r="U35" s="36" t="e">
        <f t="shared" si="143"/>
        <v>#REF!</v>
      </c>
      <c r="V35" s="36" t="e">
        <f t="shared" si="144"/>
        <v>#REF!</v>
      </c>
      <c r="W35" s="36" t="e">
        <f t="shared" si="145"/>
        <v>#REF!</v>
      </c>
      <c r="X35" s="36" t="e">
        <f t="shared" si="146"/>
        <v>#REF!</v>
      </c>
      <c r="Y35" s="36" t="e">
        <f t="shared" si="147"/>
        <v>#REF!</v>
      </c>
      <c r="Z35" s="36" t="e">
        <f t="shared" si="148"/>
        <v>#REF!</v>
      </c>
      <c r="AA35" s="36" t="e">
        <f t="shared" si="149"/>
        <v>#REF!</v>
      </c>
      <c r="AB35" s="36" t="e">
        <f t="shared" si="150"/>
        <v>#REF!</v>
      </c>
      <c r="AC35" s="36" t="e">
        <f t="shared" si="151"/>
        <v>#REF!</v>
      </c>
      <c r="AD35" s="36" t="e">
        <f t="shared" si="152"/>
        <v>#REF!</v>
      </c>
      <c r="AE35" s="36" t="e">
        <f t="shared" si="153"/>
        <v>#REF!</v>
      </c>
      <c r="AF35" s="36" t="e">
        <f t="shared" si="154"/>
        <v>#REF!</v>
      </c>
      <c r="AG35" s="36" t="e">
        <f t="shared" si="155"/>
        <v>#REF!</v>
      </c>
      <c r="AH35" s="36" t="e">
        <f t="shared" si="156"/>
        <v>#REF!</v>
      </c>
      <c r="AI35" s="36" t="e">
        <f t="shared" si="157"/>
        <v>#REF!</v>
      </c>
      <c r="AJ35" s="36" t="e">
        <f t="shared" si="158"/>
        <v>#REF!</v>
      </c>
      <c r="AK35" s="36" t="e">
        <f t="shared" si="159"/>
        <v>#REF!</v>
      </c>
      <c r="AL35" s="36" t="e">
        <f t="shared" si="160"/>
        <v>#REF!</v>
      </c>
      <c r="AM35" s="36" t="e">
        <f t="shared" si="161"/>
        <v>#REF!</v>
      </c>
      <c r="AN35" s="36" t="e">
        <f t="shared" si="162"/>
        <v>#REF!</v>
      </c>
      <c r="AO35" s="36" t="e">
        <f t="shared" si="163"/>
        <v>#REF!</v>
      </c>
      <c r="AP35" s="36" t="e">
        <f t="shared" si="164"/>
        <v>#REF!</v>
      </c>
    </row>
    <row r="36" spans="1:42" x14ac:dyDescent="0.25">
      <c r="B36" s="99" t="e">
        <f>IF(qtd_niveis&gt;2,"III","")</f>
        <v>#REF!</v>
      </c>
      <c r="C36" s="35" t="e">
        <f>IF(qtd_niveis&gt;2,IF(NII="I",C34*(perc_niv_II/1+1),C35*(perc_niv_II/1+1)),0)</f>
        <v>#REF!</v>
      </c>
      <c r="D36" s="36" t="e">
        <f>IF(qtd_classes&gt;1,IF(incide_classe="Classe Inicial",C36*(perc_classe_b/1+1),C36*(perc_classe_b/1+1)),0)</f>
        <v>#REF!</v>
      </c>
      <c r="E36" s="36" t="e">
        <f t="shared" si="127"/>
        <v>#REF!</v>
      </c>
      <c r="F36" s="36" t="e">
        <f t="shared" si="128"/>
        <v>#REF!</v>
      </c>
      <c r="G36" s="36" t="e">
        <f t="shared" si="129"/>
        <v>#REF!</v>
      </c>
      <c r="H36" s="36" t="e">
        <f t="shared" si="130"/>
        <v>#REF!</v>
      </c>
      <c r="I36" s="36" t="e">
        <f t="shared" si="131"/>
        <v>#REF!</v>
      </c>
      <c r="J36" s="36" t="e">
        <f t="shared" si="132"/>
        <v>#REF!</v>
      </c>
      <c r="K36" s="36" t="e">
        <f t="shared" si="133"/>
        <v>#REF!</v>
      </c>
      <c r="L36" s="36" t="e">
        <f t="shared" si="134"/>
        <v>#REF!</v>
      </c>
      <c r="M36" s="36" t="e">
        <f t="shared" si="135"/>
        <v>#REF!</v>
      </c>
      <c r="N36" s="36" t="e">
        <f t="shared" si="136"/>
        <v>#REF!</v>
      </c>
      <c r="O36" s="36" t="e">
        <f t="shared" si="137"/>
        <v>#REF!</v>
      </c>
      <c r="P36" s="36" t="e">
        <f t="shared" si="138"/>
        <v>#REF!</v>
      </c>
      <c r="Q36" s="36" t="e">
        <f t="shared" si="139"/>
        <v>#REF!</v>
      </c>
      <c r="R36" s="36" t="e">
        <f t="shared" si="140"/>
        <v>#REF!</v>
      </c>
      <c r="S36" s="36" t="e">
        <f t="shared" si="141"/>
        <v>#REF!</v>
      </c>
      <c r="T36" s="36" t="e">
        <f t="shared" si="142"/>
        <v>#REF!</v>
      </c>
      <c r="U36" s="36" t="e">
        <f t="shared" si="143"/>
        <v>#REF!</v>
      </c>
      <c r="V36" s="36" t="e">
        <f t="shared" si="144"/>
        <v>#REF!</v>
      </c>
      <c r="W36" s="36" t="e">
        <f t="shared" si="145"/>
        <v>#REF!</v>
      </c>
      <c r="X36" s="36" t="e">
        <f t="shared" si="146"/>
        <v>#REF!</v>
      </c>
      <c r="Y36" s="36" t="e">
        <f t="shared" si="147"/>
        <v>#REF!</v>
      </c>
      <c r="Z36" s="36" t="e">
        <f t="shared" si="148"/>
        <v>#REF!</v>
      </c>
      <c r="AA36" s="36" t="e">
        <f t="shared" si="149"/>
        <v>#REF!</v>
      </c>
      <c r="AB36" s="36" t="e">
        <f t="shared" si="150"/>
        <v>#REF!</v>
      </c>
      <c r="AC36" s="36" t="e">
        <f t="shared" si="151"/>
        <v>#REF!</v>
      </c>
      <c r="AD36" s="36" t="e">
        <f t="shared" si="152"/>
        <v>#REF!</v>
      </c>
      <c r="AE36" s="36" t="e">
        <f t="shared" si="153"/>
        <v>#REF!</v>
      </c>
      <c r="AF36" s="36" t="e">
        <f t="shared" si="154"/>
        <v>#REF!</v>
      </c>
      <c r="AG36" s="36" t="e">
        <f t="shared" si="155"/>
        <v>#REF!</v>
      </c>
      <c r="AH36" s="36" t="e">
        <f t="shared" si="156"/>
        <v>#REF!</v>
      </c>
      <c r="AI36" s="36" t="e">
        <f t="shared" si="157"/>
        <v>#REF!</v>
      </c>
      <c r="AJ36" s="36" t="e">
        <f t="shared" si="158"/>
        <v>#REF!</v>
      </c>
      <c r="AK36" s="36" t="e">
        <f t="shared" si="159"/>
        <v>#REF!</v>
      </c>
      <c r="AL36" s="36" t="e">
        <f t="shared" si="160"/>
        <v>#REF!</v>
      </c>
      <c r="AM36" s="36" t="e">
        <f t="shared" si="161"/>
        <v>#REF!</v>
      </c>
      <c r="AN36" s="36" t="e">
        <f t="shared" si="162"/>
        <v>#REF!</v>
      </c>
      <c r="AO36" s="36" t="e">
        <f t="shared" si="163"/>
        <v>#REF!</v>
      </c>
      <c r="AP36" s="36" t="e">
        <f t="shared" si="164"/>
        <v>#REF!</v>
      </c>
    </row>
    <row r="37" spans="1:42" x14ac:dyDescent="0.25">
      <c r="B37" s="99" t="e">
        <f>IF(qtd_niveis&gt;3,"IV","")</f>
        <v>#REF!</v>
      </c>
      <c r="C37" s="83" t="e">
        <f>IF(qtd_niveis&gt;3,IF(NIII="I",C34*(perc_niv_III/1+1),IF(NIII="II",C35*(perc_niv_III/1+1),C36*(perc_niv_III/1+1))),0)</f>
        <v>#REF!</v>
      </c>
      <c r="D37" s="36" t="e">
        <f t="shared" si="126"/>
        <v>#REF!</v>
      </c>
      <c r="E37" s="36" t="e">
        <f t="shared" si="127"/>
        <v>#REF!</v>
      </c>
      <c r="F37" s="36" t="e">
        <f t="shared" si="128"/>
        <v>#REF!</v>
      </c>
      <c r="G37" s="36" t="e">
        <f t="shared" si="129"/>
        <v>#REF!</v>
      </c>
      <c r="H37" s="36" t="e">
        <f t="shared" si="130"/>
        <v>#REF!</v>
      </c>
      <c r="I37" s="36" t="e">
        <f t="shared" si="131"/>
        <v>#REF!</v>
      </c>
      <c r="J37" s="36" t="e">
        <f t="shared" si="132"/>
        <v>#REF!</v>
      </c>
      <c r="K37" s="36" t="e">
        <f t="shared" si="133"/>
        <v>#REF!</v>
      </c>
      <c r="L37" s="36" t="e">
        <f t="shared" si="134"/>
        <v>#REF!</v>
      </c>
      <c r="M37" s="36" t="e">
        <f t="shared" si="135"/>
        <v>#REF!</v>
      </c>
      <c r="N37" s="36" t="e">
        <f t="shared" si="136"/>
        <v>#REF!</v>
      </c>
      <c r="O37" s="36" t="e">
        <f t="shared" si="137"/>
        <v>#REF!</v>
      </c>
      <c r="P37" s="36" t="e">
        <f t="shared" si="138"/>
        <v>#REF!</v>
      </c>
      <c r="Q37" s="36" t="e">
        <f t="shared" si="139"/>
        <v>#REF!</v>
      </c>
      <c r="R37" s="36" t="e">
        <f t="shared" si="140"/>
        <v>#REF!</v>
      </c>
      <c r="S37" s="36" t="e">
        <f t="shared" si="141"/>
        <v>#REF!</v>
      </c>
      <c r="T37" s="36" t="e">
        <f t="shared" si="142"/>
        <v>#REF!</v>
      </c>
      <c r="U37" s="36" t="e">
        <f t="shared" si="143"/>
        <v>#REF!</v>
      </c>
      <c r="V37" s="36" t="e">
        <f t="shared" si="144"/>
        <v>#REF!</v>
      </c>
      <c r="W37" s="36" t="e">
        <f t="shared" si="145"/>
        <v>#REF!</v>
      </c>
      <c r="X37" s="36" t="e">
        <f t="shared" si="146"/>
        <v>#REF!</v>
      </c>
      <c r="Y37" s="36" t="e">
        <f t="shared" si="147"/>
        <v>#REF!</v>
      </c>
      <c r="Z37" s="36" t="e">
        <f t="shared" si="148"/>
        <v>#REF!</v>
      </c>
      <c r="AA37" s="36" t="e">
        <f t="shared" si="149"/>
        <v>#REF!</v>
      </c>
      <c r="AB37" s="36" t="e">
        <f t="shared" si="150"/>
        <v>#REF!</v>
      </c>
      <c r="AC37" s="36" t="e">
        <f t="shared" si="151"/>
        <v>#REF!</v>
      </c>
      <c r="AD37" s="36" t="e">
        <f t="shared" si="152"/>
        <v>#REF!</v>
      </c>
      <c r="AE37" s="36" t="e">
        <f t="shared" si="153"/>
        <v>#REF!</v>
      </c>
      <c r="AF37" s="36" t="e">
        <f t="shared" si="154"/>
        <v>#REF!</v>
      </c>
      <c r="AG37" s="36" t="e">
        <f t="shared" si="155"/>
        <v>#REF!</v>
      </c>
      <c r="AH37" s="36" t="e">
        <f t="shared" si="156"/>
        <v>#REF!</v>
      </c>
      <c r="AI37" s="36" t="e">
        <f t="shared" si="157"/>
        <v>#REF!</v>
      </c>
      <c r="AJ37" s="36" t="e">
        <f t="shared" si="158"/>
        <v>#REF!</v>
      </c>
      <c r="AK37" s="36" t="e">
        <f t="shared" si="159"/>
        <v>#REF!</v>
      </c>
      <c r="AL37" s="36" t="e">
        <f t="shared" si="160"/>
        <v>#REF!</v>
      </c>
      <c r="AM37" s="36" t="e">
        <f t="shared" si="161"/>
        <v>#REF!</v>
      </c>
      <c r="AN37" s="36" t="e">
        <f t="shared" si="162"/>
        <v>#REF!</v>
      </c>
      <c r="AO37" s="36" t="e">
        <f t="shared" si="163"/>
        <v>#REF!</v>
      </c>
      <c r="AP37" s="36" t="e">
        <f t="shared" si="164"/>
        <v>#REF!</v>
      </c>
    </row>
    <row r="38" spans="1:42" x14ac:dyDescent="0.25">
      <c r="B38" s="99" t="e">
        <f>IF(qtd_niveis&gt;4,"V","")</f>
        <v>#REF!</v>
      </c>
      <c r="C38" s="35" t="e">
        <f>IF(qtd_niveis&gt;4,IF(NIV="I",C34*(perc_niv_IV/1+1),IF(NIV="II",C35*(perc_niv_IV/1+1),IF(NIV="III",C36*(perc_niv_IV/1+1),C37*(perc_niv_IV/1+1)))),0)</f>
        <v>#REF!</v>
      </c>
      <c r="D38" s="36" t="e">
        <f t="shared" si="126"/>
        <v>#REF!</v>
      </c>
      <c r="E38" s="36" t="e">
        <f t="shared" si="127"/>
        <v>#REF!</v>
      </c>
      <c r="F38" s="36" t="e">
        <f t="shared" si="128"/>
        <v>#REF!</v>
      </c>
      <c r="G38" s="36" t="e">
        <f t="shared" si="129"/>
        <v>#REF!</v>
      </c>
      <c r="H38" s="36" t="e">
        <f t="shared" si="130"/>
        <v>#REF!</v>
      </c>
      <c r="I38" s="36" t="e">
        <f t="shared" si="131"/>
        <v>#REF!</v>
      </c>
      <c r="J38" s="36" t="e">
        <f t="shared" si="132"/>
        <v>#REF!</v>
      </c>
      <c r="K38" s="36" t="e">
        <f t="shared" si="133"/>
        <v>#REF!</v>
      </c>
      <c r="L38" s="36" t="e">
        <f t="shared" si="134"/>
        <v>#REF!</v>
      </c>
      <c r="M38" s="36" t="e">
        <f t="shared" si="135"/>
        <v>#REF!</v>
      </c>
      <c r="N38" s="36" t="e">
        <f t="shared" si="136"/>
        <v>#REF!</v>
      </c>
      <c r="O38" s="36" t="e">
        <f t="shared" si="137"/>
        <v>#REF!</v>
      </c>
      <c r="P38" s="36" t="e">
        <f t="shared" si="138"/>
        <v>#REF!</v>
      </c>
      <c r="Q38" s="36" t="e">
        <f t="shared" si="139"/>
        <v>#REF!</v>
      </c>
      <c r="R38" s="36" t="e">
        <f t="shared" si="140"/>
        <v>#REF!</v>
      </c>
      <c r="S38" s="36" t="e">
        <f t="shared" si="141"/>
        <v>#REF!</v>
      </c>
      <c r="T38" s="36" t="e">
        <f t="shared" si="142"/>
        <v>#REF!</v>
      </c>
      <c r="U38" s="36" t="e">
        <f t="shared" si="143"/>
        <v>#REF!</v>
      </c>
      <c r="V38" s="36" t="e">
        <f t="shared" si="144"/>
        <v>#REF!</v>
      </c>
      <c r="W38" s="36" t="e">
        <f t="shared" si="145"/>
        <v>#REF!</v>
      </c>
      <c r="X38" s="36" t="e">
        <f t="shared" si="146"/>
        <v>#REF!</v>
      </c>
      <c r="Y38" s="36" t="e">
        <f t="shared" si="147"/>
        <v>#REF!</v>
      </c>
      <c r="Z38" s="36" t="e">
        <f t="shared" si="148"/>
        <v>#REF!</v>
      </c>
      <c r="AA38" s="36" t="e">
        <f t="shared" si="149"/>
        <v>#REF!</v>
      </c>
      <c r="AB38" s="36" t="e">
        <f t="shared" si="150"/>
        <v>#REF!</v>
      </c>
      <c r="AC38" s="36" t="e">
        <f t="shared" si="151"/>
        <v>#REF!</v>
      </c>
      <c r="AD38" s="36" t="e">
        <f t="shared" si="152"/>
        <v>#REF!</v>
      </c>
      <c r="AE38" s="36" t="e">
        <f t="shared" si="153"/>
        <v>#REF!</v>
      </c>
      <c r="AF38" s="36" t="e">
        <f t="shared" si="154"/>
        <v>#REF!</v>
      </c>
      <c r="AG38" s="36" t="e">
        <f t="shared" si="155"/>
        <v>#REF!</v>
      </c>
      <c r="AH38" s="36" t="e">
        <f t="shared" si="156"/>
        <v>#REF!</v>
      </c>
      <c r="AI38" s="36" t="e">
        <f t="shared" si="157"/>
        <v>#REF!</v>
      </c>
      <c r="AJ38" s="36" t="e">
        <f t="shared" si="158"/>
        <v>#REF!</v>
      </c>
      <c r="AK38" s="36" t="e">
        <f t="shared" si="159"/>
        <v>#REF!</v>
      </c>
      <c r="AL38" s="36" t="e">
        <f t="shared" si="160"/>
        <v>#REF!</v>
      </c>
      <c r="AM38" s="36" t="e">
        <f t="shared" si="161"/>
        <v>#REF!</v>
      </c>
      <c r="AN38" s="36" t="e">
        <f t="shared" si="162"/>
        <v>#REF!</v>
      </c>
      <c r="AO38" s="36" t="e">
        <f t="shared" si="163"/>
        <v>#REF!</v>
      </c>
      <c r="AP38" s="36" t="e">
        <f t="shared" si="164"/>
        <v>#REF!</v>
      </c>
    </row>
    <row r="39" spans="1:42" x14ac:dyDescent="0.25">
      <c r="B39" s="99" t="e">
        <f>IF(qtd_niveis&gt;5,"VI","")</f>
        <v>#REF!</v>
      </c>
      <c r="C39" s="83" t="e">
        <f>IF(qtd_niveis&gt;5,IF(NV="I",C34*(perc_niv_V/1+1),IF(NV="II",C35*(perc_niv_V/1+1),IF(NV="III",C36*(perc_niv_V/1+1),IF(NV="IV",C37*(perc_niv_V/1+1),C38*(perc_niv_V/1+1))))),0)</f>
        <v>#REF!</v>
      </c>
      <c r="D39" s="36" t="e">
        <f t="shared" si="126"/>
        <v>#REF!</v>
      </c>
      <c r="E39" s="36" t="e">
        <f t="shared" si="127"/>
        <v>#REF!</v>
      </c>
      <c r="F39" s="36" t="e">
        <f t="shared" si="128"/>
        <v>#REF!</v>
      </c>
      <c r="G39" s="36" t="e">
        <f t="shared" si="129"/>
        <v>#REF!</v>
      </c>
      <c r="H39" s="36" t="e">
        <f t="shared" si="130"/>
        <v>#REF!</v>
      </c>
      <c r="I39" s="36" t="e">
        <f t="shared" si="131"/>
        <v>#REF!</v>
      </c>
      <c r="J39" s="36" t="e">
        <f t="shared" si="132"/>
        <v>#REF!</v>
      </c>
      <c r="K39" s="36" t="e">
        <f t="shared" si="133"/>
        <v>#REF!</v>
      </c>
      <c r="L39" s="36" t="e">
        <f t="shared" si="134"/>
        <v>#REF!</v>
      </c>
      <c r="M39" s="36" t="e">
        <f t="shared" si="135"/>
        <v>#REF!</v>
      </c>
      <c r="N39" s="36" t="e">
        <f t="shared" si="136"/>
        <v>#REF!</v>
      </c>
      <c r="O39" s="36" t="e">
        <f t="shared" si="137"/>
        <v>#REF!</v>
      </c>
      <c r="P39" s="36" t="e">
        <f t="shared" si="138"/>
        <v>#REF!</v>
      </c>
      <c r="Q39" s="36" t="e">
        <f t="shared" si="139"/>
        <v>#REF!</v>
      </c>
      <c r="R39" s="36" t="e">
        <f t="shared" si="140"/>
        <v>#REF!</v>
      </c>
      <c r="S39" s="36" t="e">
        <f t="shared" si="141"/>
        <v>#REF!</v>
      </c>
      <c r="T39" s="36" t="e">
        <f t="shared" si="142"/>
        <v>#REF!</v>
      </c>
      <c r="U39" s="36" t="e">
        <f t="shared" si="143"/>
        <v>#REF!</v>
      </c>
      <c r="V39" s="36" t="e">
        <f t="shared" si="144"/>
        <v>#REF!</v>
      </c>
      <c r="W39" s="36" t="e">
        <f t="shared" si="145"/>
        <v>#REF!</v>
      </c>
      <c r="X39" s="36" t="e">
        <f t="shared" si="146"/>
        <v>#REF!</v>
      </c>
      <c r="Y39" s="36" t="e">
        <f t="shared" si="147"/>
        <v>#REF!</v>
      </c>
      <c r="Z39" s="36" t="e">
        <f t="shared" si="148"/>
        <v>#REF!</v>
      </c>
      <c r="AA39" s="36" t="e">
        <f t="shared" si="149"/>
        <v>#REF!</v>
      </c>
      <c r="AB39" s="36" t="e">
        <f t="shared" si="150"/>
        <v>#REF!</v>
      </c>
      <c r="AC39" s="36" t="e">
        <f t="shared" si="151"/>
        <v>#REF!</v>
      </c>
      <c r="AD39" s="36" t="e">
        <f t="shared" si="152"/>
        <v>#REF!</v>
      </c>
      <c r="AE39" s="36" t="e">
        <f t="shared" si="153"/>
        <v>#REF!</v>
      </c>
      <c r="AF39" s="36" t="e">
        <f t="shared" si="154"/>
        <v>#REF!</v>
      </c>
      <c r="AG39" s="36" t="e">
        <f t="shared" si="155"/>
        <v>#REF!</v>
      </c>
      <c r="AH39" s="36" t="e">
        <f t="shared" si="156"/>
        <v>#REF!</v>
      </c>
      <c r="AI39" s="36" t="e">
        <f t="shared" si="157"/>
        <v>#REF!</v>
      </c>
      <c r="AJ39" s="36" t="e">
        <f t="shared" si="158"/>
        <v>#REF!</v>
      </c>
      <c r="AK39" s="36" t="e">
        <f t="shared" si="159"/>
        <v>#REF!</v>
      </c>
      <c r="AL39" s="36" t="e">
        <f t="shared" si="160"/>
        <v>#REF!</v>
      </c>
      <c r="AM39" s="36" t="e">
        <f t="shared" si="161"/>
        <v>#REF!</v>
      </c>
      <c r="AN39" s="36" t="e">
        <f t="shared" si="162"/>
        <v>#REF!</v>
      </c>
      <c r="AO39" s="36" t="e">
        <f t="shared" si="163"/>
        <v>#REF!</v>
      </c>
      <c r="AP39" s="36" t="e">
        <f t="shared" si="164"/>
        <v>#REF!</v>
      </c>
    </row>
    <row r="40" spans="1:42" x14ac:dyDescent="0.25">
      <c r="B40" s="99" t="e">
        <f>IF(qtd_niveis&gt;6,"VII","")</f>
        <v>#REF!</v>
      </c>
      <c r="C40" s="83" t="e">
        <f>IF(qtd_niveis&gt;6,IF(NVI="I",C34*(perc_niv_VI/1+1),IF(NVI="II",C35*(perc_niv_VI/1+1),IF(NVI="III",C36*(perc_niv_VI/1+1),IF(NVI="IV",C37*(perc_niv_VI/1+1),IF(NVI="V",C38*(perc_niv_VI/1+1),C39*(perc_niv_VI/1+1)))))),0)</f>
        <v>#REF!</v>
      </c>
      <c r="D40" s="36" t="e">
        <f t="shared" si="126"/>
        <v>#REF!</v>
      </c>
      <c r="E40" s="36" t="e">
        <f t="shared" si="127"/>
        <v>#REF!</v>
      </c>
      <c r="F40" s="36" t="e">
        <f t="shared" si="128"/>
        <v>#REF!</v>
      </c>
      <c r="G40" s="36" t="e">
        <f t="shared" si="129"/>
        <v>#REF!</v>
      </c>
      <c r="H40" s="36" t="e">
        <f t="shared" si="130"/>
        <v>#REF!</v>
      </c>
      <c r="I40" s="36" t="e">
        <f t="shared" si="131"/>
        <v>#REF!</v>
      </c>
      <c r="J40" s="36" t="e">
        <f t="shared" si="132"/>
        <v>#REF!</v>
      </c>
      <c r="K40" s="36" t="e">
        <f t="shared" si="133"/>
        <v>#REF!</v>
      </c>
      <c r="L40" s="36" t="e">
        <f t="shared" si="134"/>
        <v>#REF!</v>
      </c>
      <c r="M40" s="36" t="e">
        <f t="shared" si="135"/>
        <v>#REF!</v>
      </c>
      <c r="N40" s="36" t="e">
        <f t="shared" si="136"/>
        <v>#REF!</v>
      </c>
      <c r="O40" s="36" t="e">
        <f t="shared" si="137"/>
        <v>#REF!</v>
      </c>
      <c r="P40" s="36" t="e">
        <f t="shared" si="138"/>
        <v>#REF!</v>
      </c>
      <c r="Q40" s="36" t="e">
        <f t="shared" si="139"/>
        <v>#REF!</v>
      </c>
      <c r="R40" s="36" t="e">
        <f t="shared" si="140"/>
        <v>#REF!</v>
      </c>
      <c r="S40" s="36" t="e">
        <f t="shared" si="141"/>
        <v>#REF!</v>
      </c>
      <c r="T40" s="36" t="e">
        <f t="shared" si="142"/>
        <v>#REF!</v>
      </c>
      <c r="U40" s="36" t="e">
        <f t="shared" si="143"/>
        <v>#REF!</v>
      </c>
      <c r="V40" s="36" t="e">
        <f t="shared" si="144"/>
        <v>#REF!</v>
      </c>
      <c r="W40" s="36" t="e">
        <f t="shared" si="145"/>
        <v>#REF!</v>
      </c>
      <c r="X40" s="36" t="e">
        <f t="shared" si="146"/>
        <v>#REF!</v>
      </c>
      <c r="Y40" s="36" t="e">
        <f t="shared" si="147"/>
        <v>#REF!</v>
      </c>
      <c r="Z40" s="36" t="e">
        <f t="shared" si="148"/>
        <v>#REF!</v>
      </c>
      <c r="AA40" s="36" t="e">
        <f t="shared" si="149"/>
        <v>#REF!</v>
      </c>
      <c r="AB40" s="36" t="e">
        <f t="shared" si="150"/>
        <v>#REF!</v>
      </c>
      <c r="AC40" s="36" t="e">
        <f t="shared" si="151"/>
        <v>#REF!</v>
      </c>
      <c r="AD40" s="36" t="e">
        <f t="shared" si="152"/>
        <v>#REF!</v>
      </c>
      <c r="AE40" s="36" t="e">
        <f t="shared" si="153"/>
        <v>#REF!</v>
      </c>
      <c r="AF40" s="36" t="e">
        <f t="shared" si="154"/>
        <v>#REF!</v>
      </c>
      <c r="AG40" s="36" t="e">
        <f t="shared" si="155"/>
        <v>#REF!</v>
      </c>
      <c r="AH40" s="36" t="e">
        <f t="shared" si="156"/>
        <v>#REF!</v>
      </c>
      <c r="AI40" s="36" t="e">
        <f t="shared" si="157"/>
        <v>#REF!</v>
      </c>
      <c r="AJ40" s="36" t="e">
        <f t="shared" si="158"/>
        <v>#REF!</v>
      </c>
      <c r="AK40" s="36" t="e">
        <f t="shared" si="159"/>
        <v>#REF!</v>
      </c>
      <c r="AL40" s="36" t="e">
        <f t="shared" si="160"/>
        <v>#REF!</v>
      </c>
      <c r="AM40" s="36" t="e">
        <f t="shared" si="161"/>
        <v>#REF!</v>
      </c>
      <c r="AN40" s="36" t="e">
        <f t="shared" si="162"/>
        <v>#REF!</v>
      </c>
      <c r="AO40" s="36" t="e">
        <f t="shared" si="163"/>
        <v>#REF!</v>
      </c>
      <c r="AP40" s="36" t="e">
        <f t="shared" si="164"/>
        <v>#REF!</v>
      </c>
    </row>
    <row r="41" spans="1:42" x14ac:dyDescent="0.25">
      <c r="B41" s="99" t="e">
        <f>IF(qtd_niveis&gt;7,"VIII","")</f>
        <v>#REF!</v>
      </c>
      <c r="C41" s="83" t="e">
        <f>IF(qtd_niveis&gt;7,IF(NVII="I",C34*(perc_niv_VII/1+1),IF(NVII="II",C35*(perc_niv_VII/1+1),IF(NVII="III",C36*(perc_niv_VII/1+1),IF(NVII="IV",C37*(perc_niv_VII/1+1),IF(NVII="V",C38*(perc_niv_VII/1+1),IF(NVII="VI",C39*(perc_niv_VII/1+1),C40*(perc_niv_VII/1+1))))))),0)</f>
        <v>#REF!</v>
      </c>
      <c r="D41" s="36" t="e">
        <f t="shared" si="126"/>
        <v>#REF!</v>
      </c>
      <c r="E41" s="36" t="e">
        <f t="shared" si="127"/>
        <v>#REF!</v>
      </c>
      <c r="F41" s="36" t="e">
        <f t="shared" si="128"/>
        <v>#REF!</v>
      </c>
      <c r="G41" s="36" t="e">
        <f t="shared" si="129"/>
        <v>#REF!</v>
      </c>
      <c r="H41" s="36" t="e">
        <f t="shared" si="130"/>
        <v>#REF!</v>
      </c>
      <c r="I41" s="36" t="e">
        <f t="shared" si="131"/>
        <v>#REF!</v>
      </c>
      <c r="J41" s="36" t="e">
        <f t="shared" si="132"/>
        <v>#REF!</v>
      </c>
      <c r="K41" s="36" t="e">
        <f t="shared" si="133"/>
        <v>#REF!</v>
      </c>
      <c r="L41" s="36" t="e">
        <f t="shared" si="134"/>
        <v>#REF!</v>
      </c>
      <c r="M41" s="36" t="e">
        <f t="shared" si="135"/>
        <v>#REF!</v>
      </c>
      <c r="N41" s="36" t="e">
        <f t="shared" si="136"/>
        <v>#REF!</v>
      </c>
      <c r="O41" s="36" t="e">
        <f t="shared" si="137"/>
        <v>#REF!</v>
      </c>
      <c r="P41" s="36" t="e">
        <f t="shared" si="138"/>
        <v>#REF!</v>
      </c>
      <c r="Q41" s="36" t="e">
        <f t="shared" si="139"/>
        <v>#REF!</v>
      </c>
      <c r="R41" s="36" t="e">
        <f t="shared" si="140"/>
        <v>#REF!</v>
      </c>
      <c r="S41" s="36" t="e">
        <f t="shared" si="141"/>
        <v>#REF!</v>
      </c>
      <c r="T41" s="36" t="e">
        <f t="shared" si="142"/>
        <v>#REF!</v>
      </c>
      <c r="U41" s="36" t="e">
        <f t="shared" si="143"/>
        <v>#REF!</v>
      </c>
      <c r="V41" s="36" t="e">
        <f t="shared" si="144"/>
        <v>#REF!</v>
      </c>
      <c r="W41" s="36" t="e">
        <f t="shared" si="145"/>
        <v>#REF!</v>
      </c>
      <c r="X41" s="36" t="e">
        <f t="shared" si="146"/>
        <v>#REF!</v>
      </c>
      <c r="Y41" s="36" t="e">
        <f t="shared" si="147"/>
        <v>#REF!</v>
      </c>
      <c r="Z41" s="36" t="e">
        <f t="shared" si="148"/>
        <v>#REF!</v>
      </c>
      <c r="AA41" s="36" t="e">
        <f t="shared" si="149"/>
        <v>#REF!</v>
      </c>
      <c r="AB41" s="36" t="e">
        <f t="shared" si="150"/>
        <v>#REF!</v>
      </c>
      <c r="AC41" s="36" t="e">
        <f t="shared" si="151"/>
        <v>#REF!</v>
      </c>
      <c r="AD41" s="36" t="e">
        <f t="shared" si="152"/>
        <v>#REF!</v>
      </c>
      <c r="AE41" s="36" t="e">
        <f t="shared" si="153"/>
        <v>#REF!</v>
      </c>
      <c r="AF41" s="36" t="e">
        <f t="shared" si="154"/>
        <v>#REF!</v>
      </c>
      <c r="AG41" s="36" t="e">
        <f t="shared" si="155"/>
        <v>#REF!</v>
      </c>
      <c r="AH41" s="36" t="e">
        <f t="shared" si="156"/>
        <v>#REF!</v>
      </c>
      <c r="AI41" s="36" t="e">
        <f t="shared" si="157"/>
        <v>#REF!</v>
      </c>
      <c r="AJ41" s="36" t="e">
        <f t="shared" si="158"/>
        <v>#REF!</v>
      </c>
      <c r="AK41" s="36" t="e">
        <f t="shared" si="159"/>
        <v>#REF!</v>
      </c>
      <c r="AL41" s="36" t="e">
        <f t="shared" si="160"/>
        <v>#REF!</v>
      </c>
      <c r="AM41" s="36" t="e">
        <f t="shared" si="161"/>
        <v>#REF!</v>
      </c>
      <c r="AN41" s="36" t="e">
        <f t="shared" si="162"/>
        <v>#REF!</v>
      </c>
      <c r="AO41" s="36" t="e">
        <f t="shared" si="163"/>
        <v>#REF!</v>
      </c>
      <c r="AP41" s="36" t="e">
        <f t="shared" si="164"/>
        <v>#REF!</v>
      </c>
    </row>
    <row r="42" spans="1:42" x14ac:dyDescent="0.25">
      <c r="A42" s="2"/>
      <c r="B42" s="99"/>
      <c r="C42" s="150" t="s">
        <v>56</v>
      </c>
      <c r="D42" s="150"/>
      <c r="E42" s="150"/>
      <c r="F42" s="150"/>
      <c r="G42" s="150"/>
      <c r="H42" s="100" t="e">
        <f>ch_5</f>
        <v>#REF!</v>
      </c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85"/>
      <c r="X42" s="86"/>
    </row>
    <row r="43" spans="1:42" x14ac:dyDescent="0.25">
      <c r="B43" s="99" t="e">
        <f>IF(qtd_niveis&gt;0,"I","")</f>
        <v>#REF!</v>
      </c>
      <c r="C43" s="35" t="e">
        <f>IF(piso_prop="Sim",piso_ch1*H42/ch_1,piso_ch5)</f>
        <v>#REF!</v>
      </c>
      <c r="D43" s="36" t="e">
        <f t="shared" ref="D43:D50" si="165">IF(qtd_classes&gt;1,IF(incide_classe="Classe Inicial",C43*(perc_classe_b/1+1),C43*(perc_classe_b/1+1)),0)</f>
        <v>#REF!</v>
      </c>
      <c r="E43" s="36" t="e">
        <f t="shared" ref="E43:E50" si="166">IF(qtd_classes&gt;2,IF(incide_classe="Classe Inicial",C43*(perc_classe_c/1+1),D43*(perc_classe_c/1+1)),0)</f>
        <v>#REF!</v>
      </c>
      <c r="F43" s="36" t="e">
        <f t="shared" ref="F43:F50" si="167">IF(qtd_classes&gt;3,IF(incide_classe="Classe Inicial",C43*(perc_classe_d/1+1),E43*(perc_classe_d/1+1)),0)</f>
        <v>#REF!</v>
      </c>
      <c r="G43" s="36" t="e">
        <f t="shared" ref="G43:G50" si="168">IF(qtd_classes&gt;4,IF(incide_classe="Classe Inicial",C43*(perc_classe_e/1+1),F43*(perc_classe_e/1+1)),0)</f>
        <v>#REF!</v>
      </c>
      <c r="H43" s="36" t="e">
        <f t="shared" ref="H43:H50" si="169">IF(qtd_classes&gt;5,IF(incide_classe="Classe Inicial",C43*(perc_classe_f/1+1),G43*(perc_classe_f/1+1)),0)</f>
        <v>#REF!</v>
      </c>
      <c r="I43" s="36" t="e">
        <f t="shared" ref="I43:I50" si="170">IF(qtd_classes&gt;6,IF(incide_classe="Classe Inicial",C43*(perc_classe_g/1+1),H43*(perc_classe_g/1+1)),0)</f>
        <v>#REF!</v>
      </c>
      <c r="J43" s="36" t="e">
        <f t="shared" ref="J43:J50" si="171">IF(qtd_classes&gt;7,IF(incide_classe="Classe Inicial",C43*(perc_classe_h/1+1),I43*(perc_classe_h/1+1)),0)</f>
        <v>#REF!</v>
      </c>
      <c r="K43" s="36" t="e">
        <f t="shared" ref="K43:K50" si="172">IF(qtd_classes&gt;8,IF(incide_classe="Classe Inicial",C43*(perc_classe_i/1+1),J43*(perc_classe_i/1+1)),0)</f>
        <v>#REF!</v>
      </c>
      <c r="L43" s="36" t="e">
        <f t="shared" ref="L43:L50" si="173">IF(qtd_classes&gt;9,IF(incide_classe="Classe Inicial",C43*(perc_classe_j/1+1),K43*(perc_classe_j/1+1)),0)</f>
        <v>#REF!</v>
      </c>
      <c r="M43" s="36" t="e">
        <f t="shared" ref="M43:M50" si="174">IF(qtd_classes&gt;10,IF(incide_classe="Classe Inicial",C43*(perc_classe_k/1+1),L43*(perc_classe_k/1+1)),0)</f>
        <v>#REF!</v>
      </c>
      <c r="N43" s="36" t="e">
        <f t="shared" ref="N43:N50" si="175">IF(qtd_classes&gt;11,IF(incide_classe="Classe Inicial",C43*(perc_classe_l/1+1),M43*(perc_classe_l/1+1)),0)</f>
        <v>#REF!</v>
      </c>
      <c r="O43" s="36" t="e">
        <f t="shared" ref="O43:O50" si="176">IF(qtd_classes&gt;12,IF(incide_classe="Classe Inicial",C43*(perc_classe_m/1+1),N43*(perc_classe_m/1+1)),0)</f>
        <v>#REF!</v>
      </c>
      <c r="P43" s="36" t="e">
        <f t="shared" ref="P43:P50" si="177">IF(qtd_classes&gt;13,IF(incide_classe="Classe Inicial",C43*(perc_classe_n/1+1),O43*(perc_classe_n/1+1)),0)</f>
        <v>#REF!</v>
      </c>
      <c r="Q43" s="36" t="e">
        <f t="shared" ref="Q43:Q50" si="178">IF(qtd_classes&gt;14,IF(incide_classe="Classe Inicial",C43*(perc_classe_o/1+1),P43*(perc_classe_o/1+1)),0)</f>
        <v>#REF!</v>
      </c>
      <c r="R43" s="36" t="e">
        <f t="shared" ref="R43:R50" si="179">IF(qtd_classes&gt;15,IF(incide_classe="Classe Inicial",C43*(perc_classe_p/1+1),Q43*(perc_classe_p/1+1)),0)</f>
        <v>#REF!</v>
      </c>
      <c r="S43" s="36" t="e">
        <f t="shared" ref="S43:S50" si="180">IF(qtd_classes&gt;16,IF(incide_classe="Classe Inicial",C43*(perc_classe_q/1+1),R43*(perc_classe_q/1+1)),0)</f>
        <v>#REF!</v>
      </c>
      <c r="T43" s="36" t="e">
        <f t="shared" ref="T43:T50" si="181">IF(qtd_classes&gt;17,IF(incide_classe="Classe Inicial",C43*(perc_classe_r/1+1),S43*(perc_classe_r/1+1)),0)</f>
        <v>#REF!</v>
      </c>
      <c r="U43" s="36" t="e">
        <f t="shared" ref="U43:U50" si="182">IF(qtd_classes&gt;18,IF(incide_classe="Classe Inicial",C43*(perc_classe_s/1+1),T43*(perc_classe_s/1+1)),0)</f>
        <v>#REF!</v>
      </c>
      <c r="V43" s="36" t="e">
        <f t="shared" ref="V43:V50" si="183">IF(qtd_classes&gt;19,IF(incide_classe="Classe Inicial",C43*(perc_classe_t/1+1),U43*(perc_classe_t/1+1)),0)</f>
        <v>#REF!</v>
      </c>
      <c r="W43" s="36" t="e">
        <f t="shared" ref="W43:W50" si="184">IF(qtd_classes&gt;20,IF(incide_classe="Classe Inicial",C43*(perc_classe_u/1+1),V43*(perc_classe_u/1+1)),0)</f>
        <v>#REF!</v>
      </c>
      <c r="X43" s="36" t="e">
        <f t="shared" ref="X43:X50" si="185">IF(qtd_classes&gt;21,IF(incide_classe="Classe Inicial",C43*(perc_classe_v/1+1),W43*(perc_classe_v/1+1)),0)</f>
        <v>#REF!</v>
      </c>
      <c r="Y43" s="36" t="e">
        <f t="shared" ref="Y43:Y50" si="186">IF(qtd_classes&gt;22,IF(incide_classe="Classe Inicial",C43*(perc_classe_w/1+1),X43*(perc_classe_w/1+1)),0)</f>
        <v>#REF!</v>
      </c>
      <c r="Z43" s="36" t="e">
        <f t="shared" ref="Z43:Z50" si="187">IF(qtd_classes&gt;23,IF(incide_classe="Classe Inicial",C43*(perc_classe_x/1+1),Y43*(perc_classe_x/1+1)),0)</f>
        <v>#REF!</v>
      </c>
      <c r="AA43" s="36" t="e">
        <f t="shared" ref="AA43:AA50" si="188">IF(qtd_classes&gt;24,IF(incide_classe="Classe Inicial",C43*(perc_classe_y/1+1),Z43*(perc_classe_y/1+1)),0)</f>
        <v>#REF!</v>
      </c>
      <c r="AB43" s="36" t="e">
        <f t="shared" ref="AB43:AB50" si="189">IF(qtd_classes&gt;25,IF(incide_classe="Classe Inicial",C43*(perc_classe_z/1+1),AA43*(perc_classe_z/1+1)),0)</f>
        <v>#REF!</v>
      </c>
      <c r="AC43" s="36" t="e">
        <f t="shared" ref="AC43:AC50" si="190">IF(qtd_classes&gt;26,IF(incide_classe="Classe Inicial",C43*(perc_classe_aa/1+1),AB43*(perc_classe_aa/1+1)),0)</f>
        <v>#REF!</v>
      </c>
      <c r="AD43" s="36" t="e">
        <f t="shared" ref="AD43:AD50" si="191">IF(qtd_classes&gt;27,IF(incide_classe="Classe Inicial",C43*(perc_classe_ab/1+1),AC43*(perc_classe_ab/1+1)),0)</f>
        <v>#REF!</v>
      </c>
      <c r="AE43" s="36" t="e">
        <f t="shared" ref="AE43:AE50" si="192">IF(qtd_classes&gt;28,IF(incide_classe="Classe Inicial",C43*(perc_classe_ac/1+1),AD43*(perc_classe_ac/1+1)),0)</f>
        <v>#REF!</v>
      </c>
      <c r="AF43" s="36" t="e">
        <f t="shared" ref="AF43:AF50" si="193">IF(qtd_classes&gt;29,IF(incide_classe="Classe Inicial",C43*(perc_classe_ad/1+1),AE43*(perc_classe_ad/1+1)),0)</f>
        <v>#REF!</v>
      </c>
      <c r="AG43" s="36" t="e">
        <f t="shared" ref="AG43:AG50" si="194">IF(qtd_classes&gt;30,IF(incide_classe="Classe Inicial",C43*(perc_classe_ae/1+1),AF43*(perc_classe_ae/1+1)),0)</f>
        <v>#REF!</v>
      </c>
      <c r="AH43" s="36" t="e">
        <f t="shared" ref="AH43:AH50" si="195">IF(qtd_classes&gt;31,IF(incide_classe="Classe Inicial",C43*(perc_classe_af/1+1),AG43*(perc_classe_af/1+1)),0)</f>
        <v>#REF!</v>
      </c>
      <c r="AI43" s="36" t="e">
        <f t="shared" ref="AI43:AI50" si="196">IF(qtd_classes&gt;32,IF(incide_classe="Classe Inicial",C43*(perc_classe_ag/1+1),AH43*(perc_classe_ag/1+1)),0)</f>
        <v>#REF!</v>
      </c>
      <c r="AJ43" s="36" t="e">
        <f t="shared" ref="AJ43:AJ50" si="197">IF(qtd_classes&gt;33,IF(incide_classe="Classe Inicial",C43*(perc_classe_ah/1+1),AI43*(perc_classe_ah/1+1)),0)</f>
        <v>#REF!</v>
      </c>
      <c r="AK43" s="36" t="e">
        <f t="shared" ref="AK43:AK50" si="198">IF(qtd_classes&gt;34,IF(incide_classe="Classe Inicial",C43*(perc_classe_ai/1+1),AJ43*(perc_classe_ai/1+1)),0)</f>
        <v>#REF!</v>
      </c>
      <c r="AL43" s="36" t="e">
        <f t="shared" ref="AL43:AL50" si="199">IF(qtd_classes&gt;35,IF(incide_classe="Classe Inicial",C43*(perc_classe_aj/1+1),AK43*(perc_classe_aj/1+1)),0)</f>
        <v>#REF!</v>
      </c>
      <c r="AM43" s="36" t="e">
        <f t="shared" ref="AM43:AM50" si="200">IF(qtd_classes&gt;36,IF(incide_classe="Classe Inicial",C43*(perc_classe_ak/1+1),AL43*(perc_classe_ak/1+1)),0)</f>
        <v>#REF!</v>
      </c>
      <c r="AN43" s="36" t="e">
        <f t="shared" ref="AN43:AN50" si="201">IF(qtd_classes&gt;37,IF(incide_classe="Classe Inicial",C43*(perc_classe_al/1+1),AM43*(perc_classe_al/1+1)),0)</f>
        <v>#REF!</v>
      </c>
      <c r="AO43" s="36" t="e">
        <f t="shared" ref="AO43:AO50" si="202">IF(qtd_classes&gt;38,IF(incide_classe="Classe Inicial",C43*(perc_classe_am/1+1),AN43*(perc_classe_am/1+1)),0)</f>
        <v>#REF!</v>
      </c>
      <c r="AP43" s="36" t="e">
        <f t="shared" ref="AP43:AP50" si="203">IF(qtd_classes&gt;39,IF(incide_classe="Classe Inicial",C43*(perc_classe_an/1+1),AO43*(perc_classe_an/1+1)),0)</f>
        <v>#REF!</v>
      </c>
    </row>
    <row r="44" spans="1:42" x14ac:dyDescent="0.25">
      <c r="B44" s="99" t="e">
        <f>IF(qtd_niveis&gt;1,"II","")</f>
        <v>#REF!</v>
      </c>
      <c r="C44" s="83" t="e">
        <f>IF(qtd_niveis&gt;1,IF(NI="I",C43*(perc_niv_I/1+1),C43*(perc_niv_I/1+1)),0)</f>
        <v>#REF!</v>
      </c>
      <c r="D44" s="36" t="e">
        <f t="shared" si="165"/>
        <v>#REF!</v>
      </c>
      <c r="E44" s="36" t="e">
        <f t="shared" si="166"/>
        <v>#REF!</v>
      </c>
      <c r="F44" s="36" t="e">
        <f t="shared" si="167"/>
        <v>#REF!</v>
      </c>
      <c r="G44" s="36" t="e">
        <f t="shared" si="168"/>
        <v>#REF!</v>
      </c>
      <c r="H44" s="36" t="e">
        <f t="shared" si="169"/>
        <v>#REF!</v>
      </c>
      <c r="I44" s="36" t="e">
        <f t="shared" si="170"/>
        <v>#REF!</v>
      </c>
      <c r="J44" s="36" t="e">
        <f t="shared" si="171"/>
        <v>#REF!</v>
      </c>
      <c r="K44" s="36" t="e">
        <f t="shared" si="172"/>
        <v>#REF!</v>
      </c>
      <c r="L44" s="36" t="e">
        <f t="shared" si="173"/>
        <v>#REF!</v>
      </c>
      <c r="M44" s="36" t="e">
        <f t="shared" si="174"/>
        <v>#REF!</v>
      </c>
      <c r="N44" s="36" t="e">
        <f t="shared" si="175"/>
        <v>#REF!</v>
      </c>
      <c r="O44" s="36" t="e">
        <f t="shared" si="176"/>
        <v>#REF!</v>
      </c>
      <c r="P44" s="36" t="e">
        <f t="shared" si="177"/>
        <v>#REF!</v>
      </c>
      <c r="Q44" s="36" t="e">
        <f t="shared" si="178"/>
        <v>#REF!</v>
      </c>
      <c r="R44" s="36" t="e">
        <f t="shared" si="179"/>
        <v>#REF!</v>
      </c>
      <c r="S44" s="36" t="e">
        <f t="shared" si="180"/>
        <v>#REF!</v>
      </c>
      <c r="T44" s="36" t="e">
        <f t="shared" si="181"/>
        <v>#REF!</v>
      </c>
      <c r="U44" s="36" t="e">
        <f t="shared" si="182"/>
        <v>#REF!</v>
      </c>
      <c r="V44" s="36" t="e">
        <f t="shared" si="183"/>
        <v>#REF!</v>
      </c>
      <c r="W44" s="36" t="e">
        <f t="shared" si="184"/>
        <v>#REF!</v>
      </c>
      <c r="X44" s="36" t="e">
        <f t="shared" si="185"/>
        <v>#REF!</v>
      </c>
      <c r="Y44" s="36" t="e">
        <f t="shared" si="186"/>
        <v>#REF!</v>
      </c>
      <c r="Z44" s="36" t="e">
        <f t="shared" si="187"/>
        <v>#REF!</v>
      </c>
      <c r="AA44" s="36" t="e">
        <f t="shared" si="188"/>
        <v>#REF!</v>
      </c>
      <c r="AB44" s="36" t="e">
        <f t="shared" si="189"/>
        <v>#REF!</v>
      </c>
      <c r="AC44" s="36" t="e">
        <f t="shared" si="190"/>
        <v>#REF!</v>
      </c>
      <c r="AD44" s="36" t="e">
        <f t="shared" si="191"/>
        <v>#REF!</v>
      </c>
      <c r="AE44" s="36" t="e">
        <f t="shared" si="192"/>
        <v>#REF!</v>
      </c>
      <c r="AF44" s="36" t="e">
        <f t="shared" si="193"/>
        <v>#REF!</v>
      </c>
      <c r="AG44" s="36" t="e">
        <f t="shared" si="194"/>
        <v>#REF!</v>
      </c>
      <c r="AH44" s="36" t="e">
        <f t="shared" si="195"/>
        <v>#REF!</v>
      </c>
      <c r="AI44" s="36" t="e">
        <f t="shared" si="196"/>
        <v>#REF!</v>
      </c>
      <c r="AJ44" s="36" t="e">
        <f t="shared" si="197"/>
        <v>#REF!</v>
      </c>
      <c r="AK44" s="36" t="e">
        <f t="shared" si="198"/>
        <v>#REF!</v>
      </c>
      <c r="AL44" s="36" t="e">
        <f t="shared" si="199"/>
        <v>#REF!</v>
      </c>
      <c r="AM44" s="36" t="e">
        <f t="shared" si="200"/>
        <v>#REF!</v>
      </c>
      <c r="AN44" s="36" t="e">
        <f t="shared" si="201"/>
        <v>#REF!</v>
      </c>
      <c r="AO44" s="36" t="e">
        <f t="shared" si="202"/>
        <v>#REF!</v>
      </c>
      <c r="AP44" s="36" t="e">
        <f t="shared" si="203"/>
        <v>#REF!</v>
      </c>
    </row>
    <row r="45" spans="1:42" x14ac:dyDescent="0.25">
      <c r="B45" s="99" t="e">
        <f>IF(qtd_niveis&gt;2,"III","")</f>
        <v>#REF!</v>
      </c>
      <c r="C45" s="35" t="e">
        <f>IF(qtd_niveis&gt;2,IF(NII="I",C43*(perc_niv_II/1+1),C44*(perc_niv_II/1+1)),0)</f>
        <v>#REF!</v>
      </c>
      <c r="D45" s="36" t="e">
        <f>IF(qtd_classes&gt;1,IF(incide_classe="Classe Inicial",C45*(perc_classe_b/1+1),C45*(perc_classe_b/1+1)),0)</f>
        <v>#REF!</v>
      </c>
      <c r="E45" s="36" t="e">
        <f t="shared" si="166"/>
        <v>#REF!</v>
      </c>
      <c r="F45" s="36" t="e">
        <f t="shared" si="167"/>
        <v>#REF!</v>
      </c>
      <c r="G45" s="36" t="e">
        <f t="shared" si="168"/>
        <v>#REF!</v>
      </c>
      <c r="H45" s="36" t="e">
        <f t="shared" si="169"/>
        <v>#REF!</v>
      </c>
      <c r="I45" s="36" t="e">
        <f t="shared" si="170"/>
        <v>#REF!</v>
      </c>
      <c r="J45" s="36" t="e">
        <f t="shared" si="171"/>
        <v>#REF!</v>
      </c>
      <c r="K45" s="36" t="e">
        <f t="shared" si="172"/>
        <v>#REF!</v>
      </c>
      <c r="L45" s="36" t="e">
        <f t="shared" si="173"/>
        <v>#REF!</v>
      </c>
      <c r="M45" s="36" t="e">
        <f t="shared" si="174"/>
        <v>#REF!</v>
      </c>
      <c r="N45" s="36" t="e">
        <f t="shared" si="175"/>
        <v>#REF!</v>
      </c>
      <c r="O45" s="36" t="e">
        <f t="shared" si="176"/>
        <v>#REF!</v>
      </c>
      <c r="P45" s="36" t="e">
        <f t="shared" si="177"/>
        <v>#REF!</v>
      </c>
      <c r="Q45" s="36" t="e">
        <f t="shared" si="178"/>
        <v>#REF!</v>
      </c>
      <c r="R45" s="36" t="e">
        <f t="shared" si="179"/>
        <v>#REF!</v>
      </c>
      <c r="S45" s="36" t="e">
        <f t="shared" si="180"/>
        <v>#REF!</v>
      </c>
      <c r="T45" s="36" t="e">
        <f t="shared" si="181"/>
        <v>#REF!</v>
      </c>
      <c r="U45" s="36" t="e">
        <f t="shared" si="182"/>
        <v>#REF!</v>
      </c>
      <c r="V45" s="36" t="e">
        <f t="shared" si="183"/>
        <v>#REF!</v>
      </c>
      <c r="W45" s="36" t="e">
        <f t="shared" si="184"/>
        <v>#REF!</v>
      </c>
      <c r="X45" s="36" t="e">
        <f t="shared" si="185"/>
        <v>#REF!</v>
      </c>
      <c r="Y45" s="36" t="e">
        <f t="shared" si="186"/>
        <v>#REF!</v>
      </c>
      <c r="Z45" s="36" t="e">
        <f t="shared" si="187"/>
        <v>#REF!</v>
      </c>
      <c r="AA45" s="36" t="e">
        <f t="shared" si="188"/>
        <v>#REF!</v>
      </c>
      <c r="AB45" s="36" t="e">
        <f t="shared" si="189"/>
        <v>#REF!</v>
      </c>
      <c r="AC45" s="36" t="e">
        <f t="shared" si="190"/>
        <v>#REF!</v>
      </c>
      <c r="AD45" s="36" t="e">
        <f t="shared" si="191"/>
        <v>#REF!</v>
      </c>
      <c r="AE45" s="36" t="e">
        <f t="shared" si="192"/>
        <v>#REF!</v>
      </c>
      <c r="AF45" s="36" t="e">
        <f t="shared" si="193"/>
        <v>#REF!</v>
      </c>
      <c r="AG45" s="36" t="e">
        <f t="shared" si="194"/>
        <v>#REF!</v>
      </c>
      <c r="AH45" s="36" t="e">
        <f t="shared" si="195"/>
        <v>#REF!</v>
      </c>
      <c r="AI45" s="36" t="e">
        <f t="shared" si="196"/>
        <v>#REF!</v>
      </c>
      <c r="AJ45" s="36" t="e">
        <f t="shared" si="197"/>
        <v>#REF!</v>
      </c>
      <c r="AK45" s="36" t="e">
        <f t="shared" si="198"/>
        <v>#REF!</v>
      </c>
      <c r="AL45" s="36" t="e">
        <f t="shared" si="199"/>
        <v>#REF!</v>
      </c>
      <c r="AM45" s="36" t="e">
        <f t="shared" si="200"/>
        <v>#REF!</v>
      </c>
      <c r="AN45" s="36" t="e">
        <f t="shared" si="201"/>
        <v>#REF!</v>
      </c>
      <c r="AO45" s="36" t="e">
        <f t="shared" si="202"/>
        <v>#REF!</v>
      </c>
      <c r="AP45" s="36" t="e">
        <f t="shared" si="203"/>
        <v>#REF!</v>
      </c>
    </row>
    <row r="46" spans="1:42" x14ac:dyDescent="0.25">
      <c r="B46" s="99" t="e">
        <f>IF(qtd_niveis&gt;3,"IV","")</f>
        <v>#REF!</v>
      </c>
      <c r="C46" s="83" t="e">
        <f>IF(qtd_niveis&gt;3,IF(NIII="I",C43*(perc_niv_III/1+1),IF(NIII="II",C44*(perc_niv_III/1+1),C45*(perc_niv_III/1+1))),0)</f>
        <v>#REF!</v>
      </c>
      <c r="D46" s="36" t="e">
        <f t="shared" si="165"/>
        <v>#REF!</v>
      </c>
      <c r="E46" s="36" t="e">
        <f t="shared" si="166"/>
        <v>#REF!</v>
      </c>
      <c r="F46" s="36" t="e">
        <f t="shared" si="167"/>
        <v>#REF!</v>
      </c>
      <c r="G46" s="36" t="e">
        <f t="shared" si="168"/>
        <v>#REF!</v>
      </c>
      <c r="H46" s="36" t="e">
        <f t="shared" si="169"/>
        <v>#REF!</v>
      </c>
      <c r="I46" s="36" t="e">
        <f t="shared" si="170"/>
        <v>#REF!</v>
      </c>
      <c r="J46" s="36" t="e">
        <f t="shared" si="171"/>
        <v>#REF!</v>
      </c>
      <c r="K46" s="36" t="e">
        <f t="shared" si="172"/>
        <v>#REF!</v>
      </c>
      <c r="L46" s="36" t="e">
        <f t="shared" si="173"/>
        <v>#REF!</v>
      </c>
      <c r="M46" s="36" t="e">
        <f t="shared" si="174"/>
        <v>#REF!</v>
      </c>
      <c r="N46" s="36" t="e">
        <f t="shared" si="175"/>
        <v>#REF!</v>
      </c>
      <c r="O46" s="36" t="e">
        <f t="shared" si="176"/>
        <v>#REF!</v>
      </c>
      <c r="P46" s="36" t="e">
        <f t="shared" si="177"/>
        <v>#REF!</v>
      </c>
      <c r="Q46" s="36" t="e">
        <f t="shared" si="178"/>
        <v>#REF!</v>
      </c>
      <c r="R46" s="36" t="e">
        <f t="shared" si="179"/>
        <v>#REF!</v>
      </c>
      <c r="S46" s="36" t="e">
        <f t="shared" si="180"/>
        <v>#REF!</v>
      </c>
      <c r="T46" s="36" t="e">
        <f t="shared" si="181"/>
        <v>#REF!</v>
      </c>
      <c r="U46" s="36" t="e">
        <f t="shared" si="182"/>
        <v>#REF!</v>
      </c>
      <c r="V46" s="36" t="e">
        <f t="shared" si="183"/>
        <v>#REF!</v>
      </c>
      <c r="W46" s="36" t="e">
        <f t="shared" si="184"/>
        <v>#REF!</v>
      </c>
      <c r="X46" s="36" t="e">
        <f t="shared" si="185"/>
        <v>#REF!</v>
      </c>
      <c r="Y46" s="36" t="e">
        <f t="shared" si="186"/>
        <v>#REF!</v>
      </c>
      <c r="Z46" s="36" t="e">
        <f t="shared" si="187"/>
        <v>#REF!</v>
      </c>
      <c r="AA46" s="36" t="e">
        <f t="shared" si="188"/>
        <v>#REF!</v>
      </c>
      <c r="AB46" s="36" t="e">
        <f t="shared" si="189"/>
        <v>#REF!</v>
      </c>
      <c r="AC46" s="36" t="e">
        <f t="shared" si="190"/>
        <v>#REF!</v>
      </c>
      <c r="AD46" s="36" t="e">
        <f t="shared" si="191"/>
        <v>#REF!</v>
      </c>
      <c r="AE46" s="36" t="e">
        <f t="shared" si="192"/>
        <v>#REF!</v>
      </c>
      <c r="AF46" s="36" t="e">
        <f t="shared" si="193"/>
        <v>#REF!</v>
      </c>
      <c r="AG46" s="36" t="e">
        <f t="shared" si="194"/>
        <v>#REF!</v>
      </c>
      <c r="AH46" s="36" t="e">
        <f t="shared" si="195"/>
        <v>#REF!</v>
      </c>
      <c r="AI46" s="36" t="e">
        <f t="shared" si="196"/>
        <v>#REF!</v>
      </c>
      <c r="AJ46" s="36" t="e">
        <f t="shared" si="197"/>
        <v>#REF!</v>
      </c>
      <c r="AK46" s="36" t="e">
        <f t="shared" si="198"/>
        <v>#REF!</v>
      </c>
      <c r="AL46" s="36" t="e">
        <f t="shared" si="199"/>
        <v>#REF!</v>
      </c>
      <c r="AM46" s="36" t="e">
        <f t="shared" si="200"/>
        <v>#REF!</v>
      </c>
      <c r="AN46" s="36" t="e">
        <f t="shared" si="201"/>
        <v>#REF!</v>
      </c>
      <c r="AO46" s="36" t="e">
        <f t="shared" si="202"/>
        <v>#REF!</v>
      </c>
      <c r="AP46" s="36" t="e">
        <f t="shared" si="203"/>
        <v>#REF!</v>
      </c>
    </row>
    <row r="47" spans="1:42" x14ac:dyDescent="0.25">
      <c r="B47" s="99" t="e">
        <f>IF(qtd_niveis&gt;4,"V","")</f>
        <v>#REF!</v>
      </c>
      <c r="C47" s="35" t="e">
        <f>IF(qtd_niveis&gt;4,IF(NIV="I",C43*(perc_niv_IV/1+1),IF(NIV="II",C44*(perc_niv_IV/1+1),IF(NIV="III",C45*(perc_niv_IV/1+1),C46*(perc_niv_IV/1+1)))),0)</f>
        <v>#REF!</v>
      </c>
      <c r="D47" s="36" t="e">
        <f t="shared" si="165"/>
        <v>#REF!</v>
      </c>
      <c r="E47" s="36" t="e">
        <f t="shared" si="166"/>
        <v>#REF!</v>
      </c>
      <c r="F47" s="36" t="e">
        <f t="shared" si="167"/>
        <v>#REF!</v>
      </c>
      <c r="G47" s="36" t="e">
        <f t="shared" si="168"/>
        <v>#REF!</v>
      </c>
      <c r="H47" s="36" t="e">
        <f t="shared" si="169"/>
        <v>#REF!</v>
      </c>
      <c r="I47" s="36" t="e">
        <f t="shared" si="170"/>
        <v>#REF!</v>
      </c>
      <c r="J47" s="36" t="e">
        <f t="shared" si="171"/>
        <v>#REF!</v>
      </c>
      <c r="K47" s="36" t="e">
        <f t="shared" si="172"/>
        <v>#REF!</v>
      </c>
      <c r="L47" s="36" t="e">
        <f t="shared" si="173"/>
        <v>#REF!</v>
      </c>
      <c r="M47" s="36" t="e">
        <f t="shared" si="174"/>
        <v>#REF!</v>
      </c>
      <c r="N47" s="36" t="e">
        <f t="shared" si="175"/>
        <v>#REF!</v>
      </c>
      <c r="O47" s="36" t="e">
        <f t="shared" si="176"/>
        <v>#REF!</v>
      </c>
      <c r="P47" s="36" t="e">
        <f t="shared" si="177"/>
        <v>#REF!</v>
      </c>
      <c r="Q47" s="36" t="e">
        <f t="shared" si="178"/>
        <v>#REF!</v>
      </c>
      <c r="R47" s="36" t="e">
        <f t="shared" si="179"/>
        <v>#REF!</v>
      </c>
      <c r="S47" s="36" t="e">
        <f t="shared" si="180"/>
        <v>#REF!</v>
      </c>
      <c r="T47" s="36" t="e">
        <f t="shared" si="181"/>
        <v>#REF!</v>
      </c>
      <c r="U47" s="36" t="e">
        <f t="shared" si="182"/>
        <v>#REF!</v>
      </c>
      <c r="V47" s="36" t="e">
        <f t="shared" si="183"/>
        <v>#REF!</v>
      </c>
      <c r="W47" s="36" t="e">
        <f t="shared" si="184"/>
        <v>#REF!</v>
      </c>
      <c r="X47" s="36" t="e">
        <f t="shared" si="185"/>
        <v>#REF!</v>
      </c>
      <c r="Y47" s="36" t="e">
        <f t="shared" si="186"/>
        <v>#REF!</v>
      </c>
      <c r="Z47" s="36" t="e">
        <f t="shared" si="187"/>
        <v>#REF!</v>
      </c>
      <c r="AA47" s="36" t="e">
        <f t="shared" si="188"/>
        <v>#REF!</v>
      </c>
      <c r="AB47" s="36" t="e">
        <f t="shared" si="189"/>
        <v>#REF!</v>
      </c>
      <c r="AC47" s="36" t="e">
        <f t="shared" si="190"/>
        <v>#REF!</v>
      </c>
      <c r="AD47" s="36" t="e">
        <f t="shared" si="191"/>
        <v>#REF!</v>
      </c>
      <c r="AE47" s="36" t="e">
        <f t="shared" si="192"/>
        <v>#REF!</v>
      </c>
      <c r="AF47" s="36" t="e">
        <f t="shared" si="193"/>
        <v>#REF!</v>
      </c>
      <c r="AG47" s="36" t="e">
        <f t="shared" si="194"/>
        <v>#REF!</v>
      </c>
      <c r="AH47" s="36" t="e">
        <f t="shared" si="195"/>
        <v>#REF!</v>
      </c>
      <c r="AI47" s="36" t="e">
        <f t="shared" si="196"/>
        <v>#REF!</v>
      </c>
      <c r="AJ47" s="36" t="e">
        <f t="shared" si="197"/>
        <v>#REF!</v>
      </c>
      <c r="AK47" s="36" t="e">
        <f t="shared" si="198"/>
        <v>#REF!</v>
      </c>
      <c r="AL47" s="36" t="e">
        <f t="shared" si="199"/>
        <v>#REF!</v>
      </c>
      <c r="AM47" s="36" t="e">
        <f t="shared" si="200"/>
        <v>#REF!</v>
      </c>
      <c r="AN47" s="36" t="e">
        <f t="shared" si="201"/>
        <v>#REF!</v>
      </c>
      <c r="AO47" s="36" t="e">
        <f t="shared" si="202"/>
        <v>#REF!</v>
      </c>
      <c r="AP47" s="36" t="e">
        <f t="shared" si="203"/>
        <v>#REF!</v>
      </c>
    </row>
    <row r="48" spans="1:42" x14ac:dyDescent="0.25">
      <c r="B48" s="99" t="e">
        <f>IF(qtd_niveis&gt;5,"VI","")</f>
        <v>#REF!</v>
      </c>
      <c r="C48" s="83" t="e">
        <f>IF(qtd_niveis&gt;5,IF(NV="I",C43*(perc_niv_V/1+1),IF(NV="II",C44*(perc_niv_V/1+1),IF(NV="III",C45*(perc_niv_V/1+1),IF(NV="IV",C46*(perc_niv_V/1+1),C47*(perc_niv_V/1+1))))),0)</f>
        <v>#REF!</v>
      </c>
      <c r="D48" s="36" t="e">
        <f t="shared" si="165"/>
        <v>#REF!</v>
      </c>
      <c r="E48" s="36" t="e">
        <f t="shared" si="166"/>
        <v>#REF!</v>
      </c>
      <c r="F48" s="36" t="e">
        <f t="shared" si="167"/>
        <v>#REF!</v>
      </c>
      <c r="G48" s="36" t="e">
        <f t="shared" si="168"/>
        <v>#REF!</v>
      </c>
      <c r="H48" s="36" t="e">
        <f t="shared" si="169"/>
        <v>#REF!</v>
      </c>
      <c r="I48" s="36" t="e">
        <f t="shared" si="170"/>
        <v>#REF!</v>
      </c>
      <c r="J48" s="36" t="e">
        <f t="shared" si="171"/>
        <v>#REF!</v>
      </c>
      <c r="K48" s="36" t="e">
        <f t="shared" si="172"/>
        <v>#REF!</v>
      </c>
      <c r="L48" s="36" t="e">
        <f t="shared" si="173"/>
        <v>#REF!</v>
      </c>
      <c r="M48" s="36" t="e">
        <f t="shared" si="174"/>
        <v>#REF!</v>
      </c>
      <c r="N48" s="36" t="e">
        <f t="shared" si="175"/>
        <v>#REF!</v>
      </c>
      <c r="O48" s="36" t="e">
        <f t="shared" si="176"/>
        <v>#REF!</v>
      </c>
      <c r="P48" s="36" t="e">
        <f t="shared" si="177"/>
        <v>#REF!</v>
      </c>
      <c r="Q48" s="36" t="e">
        <f t="shared" si="178"/>
        <v>#REF!</v>
      </c>
      <c r="R48" s="36" t="e">
        <f t="shared" si="179"/>
        <v>#REF!</v>
      </c>
      <c r="S48" s="36" t="e">
        <f t="shared" si="180"/>
        <v>#REF!</v>
      </c>
      <c r="T48" s="36" t="e">
        <f t="shared" si="181"/>
        <v>#REF!</v>
      </c>
      <c r="U48" s="36" t="e">
        <f t="shared" si="182"/>
        <v>#REF!</v>
      </c>
      <c r="V48" s="36" t="e">
        <f t="shared" si="183"/>
        <v>#REF!</v>
      </c>
      <c r="W48" s="36" t="e">
        <f t="shared" si="184"/>
        <v>#REF!</v>
      </c>
      <c r="X48" s="36" t="e">
        <f t="shared" si="185"/>
        <v>#REF!</v>
      </c>
      <c r="Y48" s="36" t="e">
        <f t="shared" si="186"/>
        <v>#REF!</v>
      </c>
      <c r="Z48" s="36" t="e">
        <f t="shared" si="187"/>
        <v>#REF!</v>
      </c>
      <c r="AA48" s="36" t="e">
        <f t="shared" si="188"/>
        <v>#REF!</v>
      </c>
      <c r="AB48" s="36" t="e">
        <f t="shared" si="189"/>
        <v>#REF!</v>
      </c>
      <c r="AC48" s="36" t="e">
        <f t="shared" si="190"/>
        <v>#REF!</v>
      </c>
      <c r="AD48" s="36" t="e">
        <f t="shared" si="191"/>
        <v>#REF!</v>
      </c>
      <c r="AE48" s="36" t="e">
        <f t="shared" si="192"/>
        <v>#REF!</v>
      </c>
      <c r="AF48" s="36" t="e">
        <f t="shared" si="193"/>
        <v>#REF!</v>
      </c>
      <c r="AG48" s="36" t="e">
        <f t="shared" si="194"/>
        <v>#REF!</v>
      </c>
      <c r="AH48" s="36" t="e">
        <f t="shared" si="195"/>
        <v>#REF!</v>
      </c>
      <c r="AI48" s="36" t="e">
        <f t="shared" si="196"/>
        <v>#REF!</v>
      </c>
      <c r="AJ48" s="36" t="e">
        <f t="shared" si="197"/>
        <v>#REF!</v>
      </c>
      <c r="AK48" s="36" t="e">
        <f t="shared" si="198"/>
        <v>#REF!</v>
      </c>
      <c r="AL48" s="36" t="e">
        <f t="shared" si="199"/>
        <v>#REF!</v>
      </c>
      <c r="AM48" s="36" t="e">
        <f t="shared" si="200"/>
        <v>#REF!</v>
      </c>
      <c r="AN48" s="36" t="e">
        <f t="shared" si="201"/>
        <v>#REF!</v>
      </c>
      <c r="AO48" s="36" t="e">
        <f t="shared" si="202"/>
        <v>#REF!</v>
      </c>
      <c r="AP48" s="36" t="e">
        <f t="shared" si="203"/>
        <v>#REF!</v>
      </c>
    </row>
    <row r="49" spans="1:42" x14ac:dyDescent="0.25">
      <c r="B49" s="99" t="e">
        <f>IF(qtd_niveis&gt;6,"VII","")</f>
        <v>#REF!</v>
      </c>
      <c r="C49" s="83" t="e">
        <f>IF(qtd_niveis&gt;6,IF(NVI="I",C43*(perc_niv_VI/1+1),IF(NVI="II",C44*(perc_niv_VI/1+1),IF(NVI="III",C45*(perc_niv_VI/1+1),IF(NVI="IV",C46*(perc_niv_VI/1+1),IF(NVI="V",C47*(perc_niv_VI/1+1),C48*(perc_niv_VI/1+1)))))),0)</f>
        <v>#REF!</v>
      </c>
      <c r="D49" s="36" t="e">
        <f t="shared" si="165"/>
        <v>#REF!</v>
      </c>
      <c r="E49" s="36" t="e">
        <f t="shared" si="166"/>
        <v>#REF!</v>
      </c>
      <c r="F49" s="36" t="e">
        <f t="shared" si="167"/>
        <v>#REF!</v>
      </c>
      <c r="G49" s="36" t="e">
        <f t="shared" si="168"/>
        <v>#REF!</v>
      </c>
      <c r="H49" s="36" t="e">
        <f t="shared" si="169"/>
        <v>#REF!</v>
      </c>
      <c r="I49" s="36" t="e">
        <f t="shared" si="170"/>
        <v>#REF!</v>
      </c>
      <c r="J49" s="36" t="e">
        <f t="shared" si="171"/>
        <v>#REF!</v>
      </c>
      <c r="K49" s="36" t="e">
        <f t="shared" si="172"/>
        <v>#REF!</v>
      </c>
      <c r="L49" s="36" t="e">
        <f t="shared" si="173"/>
        <v>#REF!</v>
      </c>
      <c r="M49" s="36" t="e">
        <f t="shared" si="174"/>
        <v>#REF!</v>
      </c>
      <c r="N49" s="36" t="e">
        <f t="shared" si="175"/>
        <v>#REF!</v>
      </c>
      <c r="O49" s="36" t="e">
        <f t="shared" si="176"/>
        <v>#REF!</v>
      </c>
      <c r="P49" s="36" t="e">
        <f t="shared" si="177"/>
        <v>#REF!</v>
      </c>
      <c r="Q49" s="36" t="e">
        <f t="shared" si="178"/>
        <v>#REF!</v>
      </c>
      <c r="R49" s="36" t="e">
        <f t="shared" si="179"/>
        <v>#REF!</v>
      </c>
      <c r="S49" s="36" t="e">
        <f t="shared" si="180"/>
        <v>#REF!</v>
      </c>
      <c r="T49" s="36" t="e">
        <f t="shared" si="181"/>
        <v>#REF!</v>
      </c>
      <c r="U49" s="36" t="e">
        <f t="shared" si="182"/>
        <v>#REF!</v>
      </c>
      <c r="V49" s="36" t="e">
        <f t="shared" si="183"/>
        <v>#REF!</v>
      </c>
      <c r="W49" s="36" t="e">
        <f t="shared" si="184"/>
        <v>#REF!</v>
      </c>
      <c r="X49" s="36" t="e">
        <f t="shared" si="185"/>
        <v>#REF!</v>
      </c>
      <c r="Y49" s="36" t="e">
        <f t="shared" si="186"/>
        <v>#REF!</v>
      </c>
      <c r="Z49" s="36" t="e">
        <f t="shared" si="187"/>
        <v>#REF!</v>
      </c>
      <c r="AA49" s="36" t="e">
        <f t="shared" si="188"/>
        <v>#REF!</v>
      </c>
      <c r="AB49" s="36" t="e">
        <f t="shared" si="189"/>
        <v>#REF!</v>
      </c>
      <c r="AC49" s="36" t="e">
        <f t="shared" si="190"/>
        <v>#REF!</v>
      </c>
      <c r="AD49" s="36" t="e">
        <f t="shared" si="191"/>
        <v>#REF!</v>
      </c>
      <c r="AE49" s="36" t="e">
        <f t="shared" si="192"/>
        <v>#REF!</v>
      </c>
      <c r="AF49" s="36" t="e">
        <f t="shared" si="193"/>
        <v>#REF!</v>
      </c>
      <c r="AG49" s="36" t="e">
        <f t="shared" si="194"/>
        <v>#REF!</v>
      </c>
      <c r="AH49" s="36" t="e">
        <f t="shared" si="195"/>
        <v>#REF!</v>
      </c>
      <c r="AI49" s="36" t="e">
        <f t="shared" si="196"/>
        <v>#REF!</v>
      </c>
      <c r="AJ49" s="36" t="e">
        <f t="shared" si="197"/>
        <v>#REF!</v>
      </c>
      <c r="AK49" s="36" t="e">
        <f t="shared" si="198"/>
        <v>#REF!</v>
      </c>
      <c r="AL49" s="36" t="e">
        <f t="shared" si="199"/>
        <v>#REF!</v>
      </c>
      <c r="AM49" s="36" t="e">
        <f t="shared" si="200"/>
        <v>#REF!</v>
      </c>
      <c r="AN49" s="36" t="e">
        <f t="shared" si="201"/>
        <v>#REF!</v>
      </c>
      <c r="AO49" s="36" t="e">
        <f t="shared" si="202"/>
        <v>#REF!</v>
      </c>
      <c r="AP49" s="36" t="e">
        <f t="shared" si="203"/>
        <v>#REF!</v>
      </c>
    </row>
    <row r="50" spans="1:42" x14ac:dyDescent="0.25">
      <c r="B50" s="99" t="e">
        <f>IF(qtd_niveis&gt;7,"VIII","")</f>
        <v>#REF!</v>
      </c>
      <c r="C50" s="83" t="e">
        <f>IF(qtd_niveis&gt;7,IF(NVII="I",C43*(perc_niv_VII/1+1),IF(NVII="II",C44*(perc_niv_VII/1+1),IF(NVII="III",C45*(perc_niv_VII/1+1),IF(NVII="IV",C46*(perc_niv_VII/1+1),IF(NVII="V",C47*(perc_niv_VII/1+1),IF(NVII="VI",C48*(perc_niv_VII/1+1),C49*(perc_niv_VII/1+1))))))),0)</f>
        <v>#REF!</v>
      </c>
      <c r="D50" s="36" t="e">
        <f t="shared" si="165"/>
        <v>#REF!</v>
      </c>
      <c r="E50" s="36" t="e">
        <f t="shared" si="166"/>
        <v>#REF!</v>
      </c>
      <c r="F50" s="36" t="e">
        <f t="shared" si="167"/>
        <v>#REF!</v>
      </c>
      <c r="G50" s="36" t="e">
        <f t="shared" si="168"/>
        <v>#REF!</v>
      </c>
      <c r="H50" s="36" t="e">
        <f t="shared" si="169"/>
        <v>#REF!</v>
      </c>
      <c r="I50" s="36" t="e">
        <f t="shared" si="170"/>
        <v>#REF!</v>
      </c>
      <c r="J50" s="36" t="e">
        <f t="shared" si="171"/>
        <v>#REF!</v>
      </c>
      <c r="K50" s="36" t="e">
        <f t="shared" si="172"/>
        <v>#REF!</v>
      </c>
      <c r="L50" s="36" t="e">
        <f t="shared" si="173"/>
        <v>#REF!</v>
      </c>
      <c r="M50" s="36" t="e">
        <f t="shared" si="174"/>
        <v>#REF!</v>
      </c>
      <c r="N50" s="36" t="e">
        <f t="shared" si="175"/>
        <v>#REF!</v>
      </c>
      <c r="O50" s="36" t="e">
        <f t="shared" si="176"/>
        <v>#REF!</v>
      </c>
      <c r="P50" s="36" t="e">
        <f t="shared" si="177"/>
        <v>#REF!</v>
      </c>
      <c r="Q50" s="36" t="e">
        <f t="shared" si="178"/>
        <v>#REF!</v>
      </c>
      <c r="R50" s="36" t="e">
        <f t="shared" si="179"/>
        <v>#REF!</v>
      </c>
      <c r="S50" s="36" t="e">
        <f t="shared" si="180"/>
        <v>#REF!</v>
      </c>
      <c r="T50" s="36" t="e">
        <f t="shared" si="181"/>
        <v>#REF!</v>
      </c>
      <c r="U50" s="36" t="e">
        <f t="shared" si="182"/>
        <v>#REF!</v>
      </c>
      <c r="V50" s="36" t="e">
        <f t="shared" si="183"/>
        <v>#REF!</v>
      </c>
      <c r="W50" s="36" t="e">
        <f t="shared" si="184"/>
        <v>#REF!</v>
      </c>
      <c r="X50" s="36" t="e">
        <f t="shared" si="185"/>
        <v>#REF!</v>
      </c>
      <c r="Y50" s="36" t="e">
        <f t="shared" si="186"/>
        <v>#REF!</v>
      </c>
      <c r="Z50" s="36" t="e">
        <f t="shared" si="187"/>
        <v>#REF!</v>
      </c>
      <c r="AA50" s="36" t="e">
        <f t="shared" si="188"/>
        <v>#REF!</v>
      </c>
      <c r="AB50" s="36" t="e">
        <f t="shared" si="189"/>
        <v>#REF!</v>
      </c>
      <c r="AC50" s="36" t="e">
        <f t="shared" si="190"/>
        <v>#REF!</v>
      </c>
      <c r="AD50" s="36" t="e">
        <f t="shared" si="191"/>
        <v>#REF!</v>
      </c>
      <c r="AE50" s="36" t="e">
        <f t="shared" si="192"/>
        <v>#REF!</v>
      </c>
      <c r="AF50" s="36" t="e">
        <f t="shared" si="193"/>
        <v>#REF!</v>
      </c>
      <c r="AG50" s="36" t="e">
        <f t="shared" si="194"/>
        <v>#REF!</v>
      </c>
      <c r="AH50" s="36" t="e">
        <f t="shared" si="195"/>
        <v>#REF!</v>
      </c>
      <c r="AI50" s="36" t="e">
        <f t="shared" si="196"/>
        <v>#REF!</v>
      </c>
      <c r="AJ50" s="36" t="e">
        <f t="shared" si="197"/>
        <v>#REF!</v>
      </c>
      <c r="AK50" s="36" t="e">
        <f t="shared" si="198"/>
        <v>#REF!</v>
      </c>
      <c r="AL50" s="36" t="e">
        <f t="shared" si="199"/>
        <v>#REF!</v>
      </c>
      <c r="AM50" s="36" t="e">
        <f t="shared" si="200"/>
        <v>#REF!</v>
      </c>
      <c r="AN50" s="36" t="e">
        <f t="shared" si="201"/>
        <v>#REF!</v>
      </c>
      <c r="AO50" s="36" t="e">
        <f t="shared" si="202"/>
        <v>#REF!</v>
      </c>
      <c r="AP50" s="36" t="e">
        <f t="shared" si="203"/>
        <v>#REF!</v>
      </c>
    </row>
    <row r="51" spans="1:42" x14ac:dyDescent="0.25">
      <c r="A51" s="2"/>
      <c r="B51" s="99"/>
      <c r="C51" s="150" t="s">
        <v>57</v>
      </c>
      <c r="D51" s="150"/>
      <c r="E51" s="150"/>
      <c r="F51" s="150"/>
      <c r="G51" s="150"/>
      <c r="H51" s="100" t="e">
        <f>ch_6</f>
        <v>#REF!</v>
      </c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85"/>
      <c r="X51" s="86"/>
    </row>
    <row r="52" spans="1:42" x14ac:dyDescent="0.25">
      <c r="B52" s="99" t="e">
        <f>IF(qtd_niveis&gt;0,"I","")</f>
        <v>#REF!</v>
      </c>
      <c r="C52" s="35" t="e">
        <f>IF(piso_prop="Sim",piso_ch1*H51/ch_1,piso_ch6)</f>
        <v>#REF!</v>
      </c>
      <c r="D52" s="36" t="e">
        <f t="shared" ref="D52:D59" si="204">IF(qtd_classes&gt;1,IF(incide_classe="Classe Inicial",C52*(perc_classe_b/1+1),C52*(perc_classe_b/1+1)),0)</f>
        <v>#REF!</v>
      </c>
      <c r="E52" s="36" t="e">
        <f t="shared" ref="E52:E59" si="205">IF(qtd_classes&gt;2,IF(incide_classe="Classe Inicial",C52*(perc_classe_c/1+1),D52*(perc_classe_c/1+1)),0)</f>
        <v>#REF!</v>
      </c>
      <c r="F52" s="36" t="e">
        <f t="shared" ref="F52:F59" si="206">IF(qtd_classes&gt;3,IF(incide_classe="Classe Inicial",C52*(perc_classe_d/1+1),E52*(perc_classe_d/1+1)),0)</f>
        <v>#REF!</v>
      </c>
      <c r="G52" s="36" t="e">
        <f t="shared" ref="G52:G59" si="207">IF(qtd_classes&gt;4,IF(incide_classe="Classe Inicial",C52*(perc_classe_e/1+1),F52*(perc_classe_e/1+1)),0)</f>
        <v>#REF!</v>
      </c>
      <c r="H52" s="36" t="e">
        <f t="shared" ref="H52:H59" si="208">IF(qtd_classes&gt;5,IF(incide_classe="Classe Inicial",C52*(perc_classe_f/1+1),G52*(perc_classe_f/1+1)),0)</f>
        <v>#REF!</v>
      </c>
      <c r="I52" s="36" t="e">
        <f t="shared" ref="I52:I59" si="209">IF(qtd_classes&gt;6,IF(incide_classe="Classe Inicial",C52*(perc_classe_g/1+1),H52*(perc_classe_g/1+1)),0)</f>
        <v>#REF!</v>
      </c>
      <c r="J52" s="36" t="e">
        <f t="shared" ref="J52:J59" si="210">IF(qtd_classes&gt;7,IF(incide_classe="Classe Inicial",C52*(perc_classe_h/1+1),I52*(perc_classe_h/1+1)),0)</f>
        <v>#REF!</v>
      </c>
      <c r="K52" s="36" t="e">
        <f t="shared" ref="K52:K59" si="211">IF(qtd_classes&gt;8,IF(incide_classe="Classe Inicial",C52*(perc_classe_i/1+1),J52*(perc_classe_i/1+1)),0)</f>
        <v>#REF!</v>
      </c>
      <c r="L52" s="36" t="e">
        <f t="shared" ref="L52:L59" si="212">IF(qtd_classes&gt;9,IF(incide_classe="Classe Inicial",C52*(perc_classe_j/1+1),K52*(perc_classe_j/1+1)),0)</f>
        <v>#REF!</v>
      </c>
      <c r="M52" s="36" t="e">
        <f t="shared" ref="M52:M59" si="213">IF(qtd_classes&gt;10,IF(incide_classe="Classe Inicial",C52*(perc_classe_k/1+1),L52*(perc_classe_k/1+1)),0)</f>
        <v>#REF!</v>
      </c>
      <c r="N52" s="36" t="e">
        <f t="shared" ref="N52:N59" si="214">IF(qtd_classes&gt;11,IF(incide_classe="Classe Inicial",C52*(perc_classe_l/1+1),M52*(perc_classe_l/1+1)),0)</f>
        <v>#REF!</v>
      </c>
      <c r="O52" s="36" t="e">
        <f t="shared" ref="O52:O59" si="215">IF(qtd_classes&gt;12,IF(incide_classe="Classe Inicial",C52*(perc_classe_m/1+1),N52*(perc_classe_m/1+1)),0)</f>
        <v>#REF!</v>
      </c>
      <c r="P52" s="36" t="e">
        <f t="shared" ref="P52:P59" si="216">IF(qtd_classes&gt;13,IF(incide_classe="Classe Inicial",C52*(perc_classe_n/1+1),O52*(perc_classe_n/1+1)),0)</f>
        <v>#REF!</v>
      </c>
      <c r="Q52" s="36" t="e">
        <f t="shared" ref="Q52:Q59" si="217">IF(qtd_classes&gt;14,IF(incide_classe="Classe Inicial",C52*(perc_classe_o/1+1),P52*(perc_classe_o/1+1)),0)</f>
        <v>#REF!</v>
      </c>
      <c r="R52" s="36" t="e">
        <f t="shared" ref="R52:R59" si="218">IF(qtd_classes&gt;15,IF(incide_classe="Classe Inicial",C52*(perc_classe_p/1+1),Q52*(perc_classe_p/1+1)),0)</f>
        <v>#REF!</v>
      </c>
      <c r="S52" s="36" t="e">
        <f t="shared" ref="S52:S59" si="219">IF(qtd_classes&gt;16,IF(incide_classe="Classe Inicial",C52*(perc_classe_q/1+1),R52*(perc_classe_q/1+1)),0)</f>
        <v>#REF!</v>
      </c>
      <c r="T52" s="36" t="e">
        <f t="shared" ref="T52:T59" si="220">IF(qtd_classes&gt;17,IF(incide_classe="Classe Inicial",C52*(perc_classe_r/1+1),S52*(perc_classe_r/1+1)),0)</f>
        <v>#REF!</v>
      </c>
      <c r="U52" s="36" t="e">
        <f t="shared" ref="U52:U59" si="221">IF(qtd_classes&gt;18,IF(incide_classe="Classe Inicial",C52*(perc_classe_s/1+1),T52*(perc_classe_s/1+1)),0)</f>
        <v>#REF!</v>
      </c>
      <c r="V52" s="36" t="e">
        <f t="shared" ref="V52:V59" si="222">IF(qtd_classes&gt;19,IF(incide_classe="Classe Inicial",C52*(perc_classe_t/1+1),U52*(perc_classe_t/1+1)),0)</f>
        <v>#REF!</v>
      </c>
      <c r="W52" s="36" t="e">
        <f t="shared" ref="W52:W59" si="223">IF(qtd_classes&gt;20,IF(incide_classe="Classe Inicial",C52*(perc_classe_u/1+1),V52*(perc_classe_u/1+1)),0)</f>
        <v>#REF!</v>
      </c>
      <c r="X52" s="36" t="e">
        <f t="shared" ref="X52:X59" si="224">IF(qtd_classes&gt;21,IF(incide_classe="Classe Inicial",C52*(perc_classe_v/1+1),W52*(perc_classe_v/1+1)),0)</f>
        <v>#REF!</v>
      </c>
      <c r="Y52" s="36" t="e">
        <f t="shared" ref="Y52:Y59" si="225">IF(qtd_classes&gt;22,IF(incide_classe="Classe Inicial",C52*(perc_classe_w/1+1),X52*(perc_classe_w/1+1)),0)</f>
        <v>#REF!</v>
      </c>
      <c r="Z52" s="36" t="e">
        <f t="shared" ref="Z52:Z59" si="226">IF(qtd_classes&gt;23,IF(incide_classe="Classe Inicial",C52*(perc_classe_x/1+1),Y52*(perc_classe_x/1+1)),0)</f>
        <v>#REF!</v>
      </c>
      <c r="AA52" s="36" t="e">
        <f t="shared" ref="AA52:AA59" si="227">IF(qtd_classes&gt;24,IF(incide_classe="Classe Inicial",C52*(perc_classe_y/1+1),Z52*(perc_classe_y/1+1)),0)</f>
        <v>#REF!</v>
      </c>
      <c r="AB52" s="36" t="e">
        <f t="shared" ref="AB52:AB59" si="228">IF(qtd_classes&gt;25,IF(incide_classe="Classe Inicial",C52*(perc_classe_z/1+1),AA52*(perc_classe_z/1+1)),0)</f>
        <v>#REF!</v>
      </c>
      <c r="AC52" s="36" t="e">
        <f t="shared" ref="AC52:AC59" si="229">IF(qtd_classes&gt;26,IF(incide_classe="Classe Inicial",C52*(perc_classe_aa/1+1),AB52*(perc_classe_aa/1+1)),0)</f>
        <v>#REF!</v>
      </c>
      <c r="AD52" s="36" t="e">
        <f t="shared" ref="AD52:AD59" si="230">IF(qtd_classes&gt;27,IF(incide_classe="Classe Inicial",C52*(perc_classe_ab/1+1),AC52*(perc_classe_ab/1+1)),0)</f>
        <v>#REF!</v>
      </c>
      <c r="AE52" s="36" t="e">
        <f t="shared" ref="AE52:AE59" si="231">IF(qtd_classes&gt;28,IF(incide_classe="Classe Inicial",C52*(perc_classe_ac/1+1),AD52*(perc_classe_ac/1+1)),0)</f>
        <v>#REF!</v>
      </c>
      <c r="AF52" s="36" t="e">
        <f t="shared" ref="AF52:AF59" si="232">IF(qtd_classes&gt;29,IF(incide_classe="Classe Inicial",C52*(perc_classe_ad/1+1),AE52*(perc_classe_ad/1+1)),0)</f>
        <v>#REF!</v>
      </c>
      <c r="AG52" s="36" t="e">
        <f t="shared" ref="AG52:AG59" si="233">IF(qtd_classes&gt;30,IF(incide_classe="Classe Inicial",C52*(perc_classe_ae/1+1),AF52*(perc_classe_ae/1+1)),0)</f>
        <v>#REF!</v>
      </c>
      <c r="AH52" s="36" t="e">
        <f t="shared" ref="AH52:AH59" si="234">IF(qtd_classes&gt;31,IF(incide_classe="Classe Inicial",C52*(perc_classe_af/1+1),AG52*(perc_classe_af/1+1)),0)</f>
        <v>#REF!</v>
      </c>
      <c r="AI52" s="36" t="e">
        <f t="shared" ref="AI52:AI59" si="235">IF(qtd_classes&gt;32,IF(incide_classe="Classe Inicial",C52*(perc_classe_ag/1+1),AH52*(perc_classe_ag/1+1)),0)</f>
        <v>#REF!</v>
      </c>
      <c r="AJ52" s="36" t="e">
        <f t="shared" ref="AJ52:AJ59" si="236">IF(qtd_classes&gt;33,IF(incide_classe="Classe Inicial",C52*(perc_classe_ah/1+1),AI52*(perc_classe_ah/1+1)),0)</f>
        <v>#REF!</v>
      </c>
      <c r="AK52" s="36" t="e">
        <f t="shared" ref="AK52:AK59" si="237">IF(qtd_classes&gt;34,IF(incide_classe="Classe Inicial",C52*(perc_classe_ai/1+1),AJ52*(perc_classe_ai/1+1)),0)</f>
        <v>#REF!</v>
      </c>
      <c r="AL52" s="36" t="e">
        <f t="shared" ref="AL52:AL59" si="238">IF(qtd_classes&gt;35,IF(incide_classe="Classe Inicial",C52*(perc_classe_aj/1+1),AK52*(perc_classe_aj/1+1)),0)</f>
        <v>#REF!</v>
      </c>
      <c r="AM52" s="36" t="e">
        <f t="shared" ref="AM52:AM59" si="239">IF(qtd_classes&gt;36,IF(incide_classe="Classe Inicial",C52*(perc_classe_ak/1+1),AL52*(perc_classe_ak/1+1)),0)</f>
        <v>#REF!</v>
      </c>
      <c r="AN52" s="36" t="e">
        <f t="shared" ref="AN52:AN59" si="240">IF(qtd_classes&gt;37,IF(incide_classe="Classe Inicial",C52*(perc_classe_al/1+1),AM52*(perc_classe_al/1+1)),0)</f>
        <v>#REF!</v>
      </c>
      <c r="AO52" s="36" t="e">
        <f t="shared" ref="AO52:AO59" si="241">IF(qtd_classes&gt;38,IF(incide_classe="Classe Inicial",C52*(perc_classe_am/1+1),AN52*(perc_classe_am/1+1)),0)</f>
        <v>#REF!</v>
      </c>
      <c r="AP52" s="36" t="e">
        <f t="shared" ref="AP52:AP59" si="242">IF(qtd_classes&gt;39,IF(incide_classe="Classe Inicial",C52*(perc_classe_an/1+1),AO52*(perc_classe_an/1+1)),0)</f>
        <v>#REF!</v>
      </c>
    </row>
    <row r="53" spans="1:42" x14ac:dyDescent="0.25">
      <c r="B53" s="99" t="e">
        <f>IF(qtd_niveis&gt;1,"II","")</f>
        <v>#REF!</v>
      </c>
      <c r="C53" s="83" t="e">
        <f>IF(qtd_niveis&gt;1,IF(NI="I",C52*(perc_niv_I/1+1),C52*(perc_niv_I/1+1)),0)</f>
        <v>#REF!</v>
      </c>
      <c r="D53" s="36" t="e">
        <f t="shared" si="204"/>
        <v>#REF!</v>
      </c>
      <c r="E53" s="36" t="e">
        <f t="shared" si="205"/>
        <v>#REF!</v>
      </c>
      <c r="F53" s="36" t="e">
        <f t="shared" si="206"/>
        <v>#REF!</v>
      </c>
      <c r="G53" s="36" t="e">
        <f t="shared" si="207"/>
        <v>#REF!</v>
      </c>
      <c r="H53" s="36" t="e">
        <f t="shared" si="208"/>
        <v>#REF!</v>
      </c>
      <c r="I53" s="36" t="e">
        <f t="shared" si="209"/>
        <v>#REF!</v>
      </c>
      <c r="J53" s="36" t="e">
        <f t="shared" si="210"/>
        <v>#REF!</v>
      </c>
      <c r="K53" s="36" t="e">
        <f t="shared" si="211"/>
        <v>#REF!</v>
      </c>
      <c r="L53" s="36" t="e">
        <f t="shared" si="212"/>
        <v>#REF!</v>
      </c>
      <c r="M53" s="36" t="e">
        <f t="shared" si="213"/>
        <v>#REF!</v>
      </c>
      <c r="N53" s="36" t="e">
        <f t="shared" si="214"/>
        <v>#REF!</v>
      </c>
      <c r="O53" s="36" t="e">
        <f t="shared" si="215"/>
        <v>#REF!</v>
      </c>
      <c r="P53" s="36" t="e">
        <f t="shared" si="216"/>
        <v>#REF!</v>
      </c>
      <c r="Q53" s="36" t="e">
        <f t="shared" si="217"/>
        <v>#REF!</v>
      </c>
      <c r="R53" s="36" t="e">
        <f t="shared" si="218"/>
        <v>#REF!</v>
      </c>
      <c r="S53" s="36" t="e">
        <f t="shared" si="219"/>
        <v>#REF!</v>
      </c>
      <c r="T53" s="36" t="e">
        <f t="shared" si="220"/>
        <v>#REF!</v>
      </c>
      <c r="U53" s="36" t="e">
        <f t="shared" si="221"/>
        <v>#REF!</v>
      </c>
      <c r="V53" s="36" t="e">
        <f t="shared" si="222"/>
        <v>#REF!</v>
      </c>
      <c r="W53" s="36" t="e">
        <f t="shared" si="223"/>
        <v>#REF!</v>
      </c>
      <c r="X53" s="36" t="e">
        <f t="shared" si="224"/>
        <v>#REF!</v>
      </c>
      <c r="Y53" s="36" t="e">
        <f t="shared" si="225"/>
        <v>#REF!</v>
      </c>
      <c r="Z53" s="36" t="e">
        <f t="shared" si="226"/>
        <v>#REF!</v>
      </c>
      <c r="AA53" s="36" t="e">
        <f t="shared" si="227"/>
        <v>#REF!</v>
      </c>
      <c r="AB53" s="36" t="e">
        <f t="shared" si="228"/>
        <v>#REF!</v>
      </c>
      <c r="AC53" s="36" t="e">
        <f t="shared" si="229"/>
        <v>#REF!</v>
      </c>
      <c r="AD53" s="36" t="e">
        <f t="shared" si="230"/>
        <v>#REF!</v>
      </c>
      <c r="AE53" s="36" t="e">
        <f t="shared" si="231"/>
        <v>#REF!</v>
      </c>
      <c r="AF53" s="36" t="e">
        <f t="shared" si="232"/>
        <v>#REF!</v>
      </c>
      <c r="AG53" s="36" t="e">
        <f t="shared" si="233"/>
        <v>#REF!</v>
      </c>
      <c r="AH53" s="36" t="e">
        <f t="shared" si="234"/>
        <v>#REF!</v>
      </c>
      <c r="AI53" s="36" t="e">
        <f t="shared" si="235"/>
        <v>#REF!</v>
      </c>
      <c r="AJ53" s="36" t="e">
        <f t="shared" si="236"/>
        <v>#REF!</v>
      </c>
      <c r="AK53" s="36" t="e">
        <f t="shared" si="237"/>
        <v>#REF!</v>
      </c>
      <c r="AL53" s="36" t="e">
        <f t="shared" si="238"/>
        <v>#REF!</v>
      </c>
      <c r="AM53" s="36" t="e">
        <f t="shared" si="239"/>
        <v>#REF!</v>
      </c>
      <c r="AN53" s="36" t="e">
        <f t="shared" si="240"/>
        <v>#REF!</v>
      </c>
      <c r="AO53" s="36" t="e">
        <f t="shared" si="241"/>
        <v>#REF!</v>
      </c>
      <c r="AP53" s="36" t="e">
        <f t="shared" si="242"/>
        <v>#REF!</v>
      </c>
    </row>
    <row r="54" spans="1:42" x14ac:dyDescent="0.25">
      <c r="B54" s="99" t="e">
        <f>IF(qtd_niveis&gt;2,"III","")</f>
        <v>#REF!</v>
      </c>
      <c r="C54" s="35" t="e">
        <f>IF(qtd_niveis&gt;2,IF(NII="I",C52*(perc_niv_II/1+1),C53*(perc_niv_II/1+1)),0)</f>
        <v>#REF!</v>
      </c>
      <c r="D54" s="36" t="e">
        <f>IF(qtd_classes&gt;1,IF(incide_classe="Classe Inicial",C54*(perc_classe_b/1+1),C54*(perc_classe_b/1+1)),0)</f>
        <v>#REF!</v>
      </c>
      <c r="E54" s="36" t="e">
        <f t="shared" si="205"/>
        <v>#REF!</v>
      </c>
      <c r="F54" s="36" t="e">
        <f t="shared" si="206"/>
        <v>#REF!</v>
      </c>
      <c r="G54" s="36" t="e">
        <f t="shared" si="207"/>
        <v>#REF!</v>
      </c>
      <c r="H54" s="36" t="e">
        <f t="shared" si="208"/>
        <v>#REF!</v>
      </c>
      <c r="I54" s="36" t="e">
        <f t="shared" si="209"/>
        <v>#REF!</v>
      </c>
      <c r="J54" s="36" t="e">
        <f t="shared" si="210"/>
        <v>#REF!</v>
      </c>
      <c r="K54" s="36" t="e">
        <f t="shared" si="211"/>
        <v>#REF!</v>
      </c>
      <c r="L54" s="36" t="e">
        <f t="shared" si="212"/>
        <v>#REF!</v>
      </c>
      <c r="M54" s="36" t="e">
        <f t="shared" si="213"/>
        <v>#REF!</v>
      </c>
      <c r="N54" s="36" t="e">
        <f t="shared" si="214"/>
        <v>#REF!</v>
      </c>
      <c r="O54" s="36" t="e">
        <f t="shared" si="215"/>
        <v>#REF!</v>
      </c>
      <c r="P54" s="36" t="e">
        <f t="shared" si="216"/>
        <v>#REF!</v>
      </c>
      <c r="Q54" s="36" t="e">
        <f t="shared" si="217"/>
        <v>#REF!</v>
      </c>
      <c r="R54" s="36" t="e">
        <f t="shared" si="218"/>
        <v>#REF!</v>
      </c>
      <c r="S54" s="36" t="e">
        <f t="shared" si="219"/>
        <v>#REF!</v>
      </c>
      <c r="T54" s="36" t="e">
        <f t="shared" si="220"/>
        <v>#REF!</v>
      </c>
      <c r="U54" s="36" t="e">
        <f t="shared" si="221"/>
        <v>#REF!</v>
      </c>
      <c r="V54" s="36" t="e">
        <f t="shared" si="222"/>
        <v>#REF!</v>
      </c>
      <c r="W54" s="36" t="e">
        <f t="shared" si="223"/>
        <v>#REF!</v>
      </c>
      <c r="X54" s="36" t="e">
        <f t="shared" si="224"/>
        <v>#REF!</v>
      </c>
      <c r="Y54" s="36" t="e">
        <f t="shared" si="225"/>
        <v>#REF!</v>
      </c>
      <c r="Z54" s="36" t="e">
        <f t="shared" si="226"/>
        <v>#REF!</v>
      </c>
      <c r="AA54" s="36" t="e">
        <f t="shared" si="227"/>
        <v>#REF!</v>
      </c>
      <c r="AB54" s="36" t="e">
        <f t="shared" si="228"/>
        <v>#REF!</v>
      </c>
      <c r="AC54" s="36" t="e">
        <f t="shared" si="229"/>
        <v>#REF!</v>
      </c>
      <c r="AD54" s="36" t="e">
        <f t="shared" si="230"/>
        <v>#REF!</v>
      </c>
      <c r="AE54" s="36" t="e">
        <f t="shared" si="231"/>
        <v>#REF!</v>
      </c>
      <c r="AF54" s="36" t="e">
        <f t="shared" si="232"/>
        <v>#REF!</v>
      </c>
      <c r="AG54" s="36" t="e">
        <f t="shared" si="233"/>
        <v>#REF!</v>
      </c>
      <c r="AH54" s="36" t="e">
        <f t="shared" si="234"/>
        <v>#REF!</v>
      </c>
      <c r="AI54" s="36" t="e">
        <f t="shared" si="235"/>
        <v>#REF!</v>
      </c>
      <c r="AJ54" s="36" t="e">
        <f t="shared" si="236"/>
        <v>#REF!</v>
      </c>
      <c r="AK54" s="36" t="e">
        <f t="shared" si="237"/>
        <v>#REF!</v>
      </c>
      <c r="AL54" s="36" t="e">
        <f t="shared" si="238"/>
        <v>#REF!</v>
      </c>
      <c r="AM54" s="36" t="e">
        <f t="shared" si="239"/>
        <v>#REF!</v>
      </c>
      <c r="AN54" s="36" t="e">
        <f t="shared" si="240"/>
        <v>#REF!</v>
      </c>
      <c r="AO54" s="36" t="e">
        <f t="shared" si="241"/>
        <v>#REF!</v>
      </c>
      <c r="AP54" s="36" t="e">
        <f t="shared" si="242"/>
        <v>#REF!</v>
      </c>
    </row>
    <row r="55" spans="1:42" x14ac:dyDescent="0.25">
      <c r="B55" s="99" t="e">
        <f>IF(qtd_niveis&gt;3,"IV","")</f>
        <v>#REF!</v>
      </c>
      <c r="C55" s="83" t="e">
        <f>IF(qtd_niveis&gt;3,IF(NIII="I",C52*(perc_niv_III/1+1),IF(NIII="II",C53*(perc_niv_III/1+1),C54*(perc_niv_III/1+1))),0)</f>
        <v>#REF!</v>
      </c>
      <c r="D55" s="36" t="e">
        <f t="shared" si="204"/>
        <v>#REF!</v>
      </c>
      <c r="E55" s="36" t="e">
        <f t="shared" si="205"/>
        <v>#REF!</v>
      </c>
      <c r="F55" s="36" t="e">
        <f t="shared" si="206"/>
        <v>#REF!</v>
      </c>
      <c r="G55" s="36" t="e">
        <f t="shared" si="207"/>
        <v>#REF!</v>
      </c>
      <c r="H55" s="36" t="e">
        <f t="shared" si="208"/>
        <v>#REF!</v>
      </c>
      <c r="I55" s="36" t="e">
        <f t="shared" si="209"/>
        <v>#REF!</v>
      </c>
      <c r="J55" s="36" t="e">
        <f t="shared" si="210"/>
        <v>#REF!</v>
      </c>
      <c r="K55" s="36" t="e">
        <f t="shared" si="211"/>
        <v>#REF!</v>
      </c>
      <c r="L55" s="36" t="e">
        <f t="shared" si="212"/>
        <v>#REF!</v>
      </c>
      <c r="M55" s="36" t="e">
        <f t="shared" si="213"/>
        <v>#REF!</v>
      </c>
      <c r="N55" s="36" t="e">
        <f t="shared" si="214"/>
        <v>#REF!</v>
      </c>
      <c r="O55" s="36" t="e">
        <f t="shared" si="215"/>
        <v>#REF!</v>
      </c>
      <c r="P55" s="36" t="e">
        <f t="shared" si="216"/>
        <v>#REF!</v>
      </c>
      <c r="Q55" s="36" t="e">
        <f t="shared" si="217"/>
        <v>#REF!</v>
      </c>
      <c r="R55" s="36" t="e">
        <f t="shared" si="218"/>
        <v>#REF!</v>
      </c>
      <c r="S55" s="36" t="e">
        <f t="shared" si="219"/>
        <v>#REF!</v>
      </c>
      <c r="T55" s="36" t="e">
        <f t="shared" si="220"/>
        <v>#REF!</v>
      </c>
      <c r="U55" s="36" t="e">
        <f t="shared" si="221"/>
        <v>#REF!</v>
      </c>
      <c r="V55" s="36" t="e">
        <f t="shared" si="222"/>
        <v>#REF!</v>
      </c>
      <c r="W55" s="36" t="e">
        <f t="shared" si="223"/>
        <v>#REF!</v>
      </c>
      <c r="X55" s="36" t="e">
        <f t="shared" si="224"/>
        <v>#REF!</v>
      </c>
      <c r="Y55" s="36" t="e">
        <f t="shared" si="225"/>
        <v>#REF!</v>
      </c>
      <c r="Z55" s="36" t="e">
        <f t="shared" si="226"/>
        <v>#REF!</v>
      </c>
      <c r="AA55" s="36" t="e">
        <f t="shared" si="227"/>
        <v>#REF!</v>
      </c>
      <c r="AB55" s="36" t="e">
        <f t="shared" si="228"/>
        <v>#REF!</v>
      </c>
      <c r="AC55" s="36" t="e">
        <f t="shared" si="229"/>
        <v>#REF!</v>
      </c>
      <c r="AD55" s="36" t="e">
        <f t="shared" si="230"/>
        <v>#REF!</v>
      </c>
      <c r="AE55" s="36" t="e">
        <f t="shared" si="231"/>
        <v>#REF!</v>
      </c>
      <c r="AF55" s="36" t="e">
        <f t="shared" si="232"/>
        <v>#REF!</v>
      </c>
      <c r="AG55" s="36" t="e">
        <f t="shared" si="233"/>
        <v>#REF!</v>
      </c>
      <c r="AH55" s="36" t="e">
        <f t="shared" si="234"/>
        <v>#REF!</v>
      </c>
      <c r="AI55" s="36" t="e">
        <f t="shared" si="235"/>
        <v>#REF!</v>
      </c>
      <c r="AJ55" s="36" t="e">
        <f t="shared" si="236"/>
        <v>#REF!</v>
      </c>
      <c r="AK55" s="36" t="e">
        <f t="shared" si="237"/>
        <v>#REF!</v>
      </c>
      <c r="AL55" s="36" t="e">
        <f t="shared" si="238"/>
        <v>#REF!</v>
      </c>
      <c r="AM55" s="36" t="e">
        <f t="shared" si="239"/>
        <v>#REF!</v>
      </c>
      <c r="AN55" s="36" t="e">
        <f t="shared" si="240"/>
        <v>#REF!</v>
      </c>
      <c r="AO55" s="36" t="e">
        <f t="shared" si="241"/>
        <v>#REF!</v>
      </c>
      <c r="AP55" s="36" t="e">
        <f t="shared" si="242"/>
        <v>#REF!</v>
      </c>
    </row>
    <row r="56" spans="1:42" x14ac:dyDescent="0.25">
      <c r="B56" s="99" t="e">
        <f>IF(qtd_niveis&gt;4,"V","")</f>
        <v>#REF!</v>
      </c>
      <c r="C56" s="35" t="e">
        <f>IF(qtd_niveis&gt;4,IF(NIV="I",C52*(perc_niv_IV/1+1),IF(NIV="II",C53*(perc_niv_IV/1+1),IF(NIV="III",C54*(perc_niv_IV/1+1),C55*(perc_niv_IV/1+1)))),0)</f>
        <v>#REF!</v>
      </c>
      <c r="D56" s="36" t="e">
        <f t="shared" si="204"/>
        <v>#REF!</v>
      </c>
      <c r="E56" s="36" t="e">
        <f t="shared" si="205"/>
        <v>#REF!</v>
      </c>
      <c r="F56" s="36" t="e">
        <f t="shared" si="206"/>
        <v>#REF!</v>
      </c>
      <c r="G56" s="36" t="e">
        <f t="shared" si="207"/>
        <v>#REF!</v>
      </c>
      <c r="H56" s="36" t="e">
        <f t="shared" si="208"/>
        <v>#REF!</v>
      </c>
      <c r="I56" s="36" t="e">
        <f t="shared" si="209"/>
        <v>#REF!</v>
      </c>
      <c r="J56" s="36" t="e">
        <f t="shared" si="210"/>
        <v>#REF!</v>
      </c>
      <c r="K56" s="36" t="e">
        <f t="shared" si="211"/>
        <v>#REF!</v>
      </c>
      <c r="L56" s="36" t="e">
        <f t="shared" si="212"/>
        <v>#REF!</v>
      </c>
      <c r="M56" s="36" t="e">
        <f t="shared" si="213"/>
        <v>#REF!</v>
      </c>
      <c r="N56" s="36" t="e">
        <f t="shared" si="214"/>
        <v>#REF!</v>
      </c>
      <c r="O56" s="36" t="e">
        <f t="shared" si="215"/>
        <v>#REF!</v>
      </c>
      <c r="P56" s="36" t="e">
        <f t="shared" si="216"/>
        <v>#REF!</v>
      </c>
      <c r="Q56" s="36" t="e">
        <f t="shared" si="217"/>
        <v>#REF!</v>
      </c>
      <c r="R56" s="36" t="e">
        <f t="shared" si="218"/>
        <v>#REF!</v>
      </c>
      <c r="S56" s="36" t="e">
        <f t="shared" si="219"/>
        <v>#REF!</v>
      </c>
      <c r="T56" s="36" t="e">
        <f t="shared" si="220"/>
        <v>#REF!</v>
      </c>
      <c r="U56" s="36" t="e">
        <f t="shared" si="221"/>
        <v>#REF!</v>
      </c>
      <c r="V56" s="36" t="e">
        <f t="shared" si="222"/>
        <v>#REF!</v>
      </c>
      <c r="W56" s="36" t="e">
        <f t="shared" si="223"/>
        <v>#REF!</v>
      </c>
      <c r="X56" s="36" t="e">
        <f t="shared" si="224"/>
        <v>#REF!</v>
      </c>
      <c r="Y56" s="36" t="e">
        <f t="shared" si="225"/>
        <v>#REF!</v>
      </c>
      <c r="Z56" s="36" t="e">
        <f t="shared" si="226"/>
        <v>#REF!</v>
      </c>
      <c r="AA56" s="36" t="e">
        <f t="shared" si="227"/>
        <v>#REF!</v>
      </c>
      <c r="AB56" s="36" t="e">
        <f t="shared" si="228"/>
        <v>#REF!</v>
      </c>
      <c r="AC56" s="36" t="e">
        <f t="shared" si="229"/>
        <v>#REF!</v>
      </c>
      <c r="AD56" s="36" t="e">
        <f t="shared" si="230"/>
        <v>#REF!</v>
      </c>
      <c r="AE56" s="36" t="e">
        <f t="shared" si="231"/>
        <v>#REF!</v>
      </c>
      <c r="AF56" s="36" t="e">
        <f t="shared" si="232"/>
        <v>#REF!</v>
      </c>
      <c r="AG56" s="36" t="e">
        <f t="shared" si="233"/>
        <v>#REF!</v>
      </c>
      <c r="AH56" s="36" t="e">
        <f t="shared" si="234"/>
        <v>#REF!</v>
      </c>
      <c r="AI56" s="36" t="e">
        <f t="shared" si="235"/>
        <v>#REF!</v>
      </c>
      <c r="AJ56" s="36" t="e">
        <f t="shared" si="236"/>
        <v>#REF!</v>
      </c>
      <c r="AK56" s="36" t="e">
        <f t="shared" si="237"/>
        <v>#REF!</v>
      </c>
      <c r="AL56" s="36" t="e">
        <f t="shared" si="238"/>
        <v>#REF!</v>
      </c>
      <c r="AM56" s="36" t="e">
        <f t="shared" si="239"/>
        <v>#REF!</v>
      </c>
      <c r="AN56" s="36" t="e">
        <f t="shared" si="240"/>
        <v>#REF!</v>
      </c>
      <c r="AO56" s="36" t="e">
        <f t="shared" si="241"/>
        <v>#REF!</v>
      </c>
      <c r="AP56" s="36" t="e">
        <f t="shared" si="242"/>
        <v>#REF!</v>
      </c>
    </row>
    <row r="57" spans="1:42" x14ac:dyDescent="0.25">
      <c r="B57" s="99" t="e">
        <f>IF(qtd_niveis&gt;5,"VI","")</f>
        <v>#REF!</v>
      </c>
      <c r="C57" s="83" t="e">
        <f>IF(qtd_niveis&gt;5,IF(NV="I",C52*(perc_niv_V/1+1),IF(NV="II",C53*(perc_niv_V/1+1),IF(NV="III",C54*(perc_niv_V/1+1),IF(NV="IV",C55*(perc_niv_V/1+1),C56*(perc_niv_V/1+1))))),0)</f>
        <v>#REF!</v>
      </c>
      <c r="D57" s="36" t="e">
        <f t="shared" si="204"/>
        <v>#REF!</v>
      </c>
      <c r="E57" s="36" t="e">
        <f t="shared" si="205"/>
        <v>#REF!</v>
      </c>
      <c r="F57" s="36" t="e">
        <f t="shared" si="206"/>
        <v>#REF!</v>
      </c>
      <c r="G57" s="36" t="e">
        <f t="shared" si="207"/>
        <v>#REF!</v>
      </c>
      <c r="H57" s="36" t="e">
        <f t="shared" si="208"/>
        <v>#REF!</v>
      </c>
      <c r="I57" s="36" t="e">
        <f t="shared" si="209"/>
        <v>#REF!</v>
      </c>
      <c r="J57" s="36" t="e">
        <f t="shared" si="210"/>
        <v>#REF!</v>
      </c>
      <c r="K57" s="36" t="e">
        <f t="shared" si="211"/>
        <v>#REF!</v>
      </c>
      <c r="L57" s="36" t="e">
        <f t="shared" si="212"/>
        <v>#REF!</v>
      </c>
      <c r="M57" s="36" t="e">
        <f t="shared" si="213"/>
        <v>#REF!</v>
      </c>
      <c r="N57" s="36" t="e">
        <f t="shared" si="214"/>
        <v>#REF!</v>
      </c>
      <c r="O57" s="36" t="e">
        <f t="shared" si="215"/>
        <v>#REF!</v>
      </c>
      <c r="P57" s="36" t="e">
        <f t="shared" si="216"/>
        <v>#REF!</v>
      </c>
      <c r="Q57" s="36" t="e">
        <f t="shared" si="217"/>
        <v>#REF!</v>
      </c>
      <c r="R57" s="36" t="e">
        <f t="shared" si="218"/>
        <v>#REF!</v>
      </c>
      <c r="S57" s="36" t="e">
        <f t="shared" si="219"/>
        <v>#REF!</v>
      </c>
      <c r="T57" s="36" t="e">
        <f t="shared" si="220"/>
        <v>#REF!</v>
      </c>
      <c r="U57" s="36" t="e">
        <f t="shared" si="221"/>
        <v>#REF!</v>
      </c>
      <c r="V57" s="36" t="e">
        <f t="shared" si="222"/>
        <v>#REF!</v>
      </c>
      <c r="W57" s="36" t="e">
        <f t="shared" si="223"/>
        <v>#REF!</v>
      </c>
      <c r="X57" s="36" t="e">
        <f t="shared" si="224"/>
        <v>#REF!</v>
      </c>
      <c r="Y57" s="36" t="e">
        <f t="shared" si="225"/>
        <v>#REF!</v>
      </c>
      <c r="Z57" s="36" t="e">
        <f t="shared" si="226"/>
        <v>#REF!</v>
      </c>
      <c r="AA57" s="36" t="e">
        <f t="shared" si="227"/>
        <v>#REF!</v>
      </c>
      <c r="AB57" s="36" t="e">
        <f t="shared" si="228"/>
        <v>#REF!</v>
      </c>
      <c r="AC57" s="36" t="e">
        <f t="shared" si="229"/>
        <v>#REF!</v>
      </c>
      <c r="AD57" s="36" t="e">
        <f t="shared" si="230"/>
        <v>#REF!</v>
      </c>
      <c r="AE57" s="36" t="e">
        <f t="shared" si="231"/>
        <v>#REF!</v>
      </c>
      <c r="AF57" s="36" t="e">
        <f t="shared" si="232"/>
        <v>#REF!</v>
      </c>
      <c r="AG57" s="36" t="e">
        <f t="shared" si="233"/>
        <v>#REF!</v>
      </c>
      <c r="AH57" s="36" t="e">
        <f t="shared" si="234"/>
        <v>#REF!</v>
      </c>
      <c r="AI57" s="36" t="e">
        <f t="shared" si="235"/>
        <v>#REF!</v>
      </c>
      <c r="AJ57" s="36" t="e">
        <f t="shared" si="236"/>
        <v>#REF!</v>
      </c>
      <c r="AK57" s="36" t="e">
        <f t="shared" si="237"/>
        <v>#REF!</v>
      </c>
      <c r="AL57" s="36" t="e">
        <f t="shared" si="238"/>
        <v>#REF!</v>
      </c>
      <c r="AM57" s="36" t="e">
        <f t="shared" si="239"/>
        <v>#REF!</v>
      </c>
      <c r="AN57" s="36" t="e">
        <f t="shared" si="240"/>
        <v>#REF!</v>
      </c>
      <c r="AO57" s="36" t="e">
        <f t="shared" si="241"/>
        <v>#REF!</v>
      </c>
      <c r="AP57" s="36" t="e">
        <f t="shared" si="242"/>
        <v>#REF!</v>
      </c>
    </row>
    <row r="58" spans="1:42" x14ac:dyDescent="0.25">
      <c r="B58" s="99" t="e">
        <f>IF(qtd_niveis&gt;6,"VII","")</f>
        <v>#REF!</v>
      </c>
      <c r="C58" s="83" t="e">
        <f>IF(qtd_niveis&gt;6,IF(NVI="I",C52*(perc_niv_VI/1+1),IF(NVI="II",C53*(perc_niv_VI/1+1),IF(NVI="III",C54*(perc_niv_VI/1+1),IF(NVI="IV",C55*(perc_niv_VI/1+1),IF(NVI="V",C56*(perc_niv_VI/1+1),C57*(perc_niv_VI/1+1)))))),0)</f>
        <v>#REF!</v>
      </c>
      <c r="D58" s="36" t="e">
        <f t="shared" si="204"/>
        <v>#REF!</v>
      </c>
      <c r="E58" s="36" t="e">
        <f t="shared" si="205"/>
        <v>#REF!</v>
      </c>
      <c r="F58" s="36" t="e">
        <f t="shared" si="206"/>
        <v>#REF!</v>
      </c>
      <c r="G58" s="36" t="e">
        <f t="shared" si="207"/>
        <v>#REF!</v>
      </c>
      <c r="H58" s="36" t="e">
        <f t="shared" si="208"/>
        <v>#REF!</v>
      </c>
      <c r="I58" s="36" t="e">
        <f t="shared" si="209"/>
        <v>#REF!</v>
      </c>
      <c r="J58" s="36" t="e">
        <f t="shared" si="210"/>
        <v>#REF!</v>
      </c>
      <c r="K58" s="36" t="e">
        <f t="shared" si="211"/>
        <v>#REF!</v>
      </c>
      <c r="L58" s="36" t="e">
        <f t="shared" si="212"/>
        <v>#REF!</v>
      </c>
      <c r="M58" s="36" t="e">
        <f t="shared" si="213"/>
        <v>#REF!</v>
      </c>
      <c r="N58" s="36" t="e">
        <f t="shared" si="214"/>
        <v>#REF!</v>
      </c>
      <c r="O58" s="36" t="e">
        <f t="shared" si="215"/>
        <v>#REF!</v>
      </c>
      <c r="P58" s="36" t="e">
        <f t="shared" si="216"/>
        <v>#REF!</v>
      </c>
      <c r="Q58" s="36" t="e">
        <f t="shared" si="217"/>
        <v>#REF!</v>
      </c>
      <c r="R58" s="36" t="e">
        <f t="shared" si="218"/>
        <v>#REF!</v>
      </c>
      <c r="S58" s="36" t="e">
        <f t="shared" si="219"/>
        <v>#REF!</v>
      </c>
      <c r="T58" s="36" t="e">
        <f t="shared" si="220"/>
        <v>#REF!</v>
      </c>
      <c r="U58" s="36" t="e">
        <f t="shared" si="221"/>
        <v>#REF!</v>
      </c>
      <c r="V58" s="36" t="e">
        <f t="shared" si="222"/>
        <v>#REF!</v>
      </c>
      <c r="W58" s="36" t="e">
        <f t="shared" si="223"/>
        <v>#REF!</v>
      </c>
      <c r="X58" s="36" t="e">
        <f t="shared" si="224"/>
        <v>#REF!</v>
      </c>
      <c r="Y58" s="36" t="e">
        <f t="shared" si="225"/>
        <v>#REF!</v>
      </c>
      <c r="Z58" s="36" t="e">
        <f t="shared" si="226"/>
        <v>#REF!</v>
      </c>
      <c r="AA58" s="36" t="e">
        <f t="shared" si="227"/>
        <v>#REF!</v>
      </c>
      <c r="AB58" s="36" t="e">
        <f t="shared" si="228"/>
        <v>#REF!</v>
      </c>
      <c r="AC58" s="36" t="e">
        <f t="shared" si="229"/>
        <v>#REF!</v>
      </c>
      <c r="AD58" s="36" t="e">
        <f t="shared" si="230"/>
        <v>#REF!</v>
      </c>
      <c r="AE58" s="36" t="e">
        <f t="shared" si="231"/>
        <v>#REF!</v>
      </c>
      <c r="AF58" s="36" t="e">
        <f t="shared" si="232"/>
        <v>#REF!</v>
      </c>
      <c r="AG58" s="36" t="e">
        <f t="shared" si="233"/>
        <v>#REF!</v>
      </c>
      <c r="AH58" s="36" t="e">
        <f t="shared" si="234"/>
        <v>#REF!</v>
      </c>
      <c r="AI58" s="36" t="e">
        <f t="shared" si="235"/>
        <v>#REF!</v>
      </c>
      <c r="AJ58" s="36" t="e">
        <f t="shared" si="236"/>
        <v>#REF!</v>
      </c>
      <c r="AK58" s="36" t="e">
        <f t="shared" si="237"/>
        <v>#REF!</v>
      </c>
      <c r="AL58" s="36" t="e">
        <f t="shared" si="238"/>
        <v>#REF!</v>
      </c>
      <c r="AM58" s="36" t="e">
        <f t="shared" si="239"/>
        <v>#REF!</v>
      </c>
      <c r="AN58" s="36" t="e">
        <f t="shared" si="240"/>
        <v>#REF!</v>
      </c>
      <c r="AO58" s="36" t="e">
        <f t="shared" si="241"/>
        <v>#REF!</v>
      </c>
      <c r="AP58" s="36" t="e">
        <f t="shared" si="242"/>
        <v>#REF!</v>
      </c>
    </row>
    <row r="59" spans="1:42" x14ac:dyDescent="0.25">
      <c r="B59" s="99" t="e">
        <f>IF(qtd_niveis&gt;7,"VIII","")</f>
        <v>#REF!</v>
      </c>
      <c r="C59" s="83" t="e">
        <f>IF(qtd_niveis&gt;7,IF(NVII="I",C52*(perc_niv_VII/1+1),IF(NVII="II",C53*(perc_niv_VII/1+1),IF(NVII="III",C54*(perc_niv_VII/1+1),IF(NVII="IV",C55*(perc_niv_VII/1+1),IF(NVII="V",C56*(perc_niv_VII/1+1),IF(NVII="VI",C57*(perc_niv_VII/1+1),C58*(perc_niv_VII/1+1))))))),0)</f>
        <v>#REF!</v>
      </c>
      <c r="D59" s="36" t="e">
        <f t="shared" si="204"/>
        <v>#REF!</v>
      </c>
      <c r="E59" s="36" t="e">
        <f t="shared" si="205"/>
        <v>#REF!</v>
      </c>
      <c r="F59" s="36" t="e">
        <f t="shared" si="206"/>
        <v>#REF!</v>
      </c>
      <c r="G59" s="36" t="e">
        <f t="shared" si="207"/>
        <v>#REF!</v>
      </c>
      <c r="H59" s="36" t="e">
        <f t="shared" si="208"/>
        <v>#REF!</v>
      </c>
      <c r="I59" s="36" t="e">
        <f t="shared" si="209"/>
        <v>#REF!</v>
      </c>
      <c r="J59" s="36" t="e">
        <f t="shared" si="210"/>
        <v>#REF!</v>
      </c>
      <c r="K59" s="36" t="e">
        <f t="shared" si="211"/>
        <v>#REF!</v>
      </c>
      <c r="L59" s="36" t="e">
        <f t="shared" si="212"/>
        <v>#REF!</v>
      </c>
      <c r="M59" s="36" t="e">
        <f t="shared" si="213"/>
        <v>#REF!</v>
      </c>
      <c r="N59" s="36" t="e">
        <f t="shared" si="214"/>
        <v>#REF!</v>
      </c>
      <c r="O59" s="36" t="e">
        <f t="shared" si="215"/>
        <v>#REF!</v>
      </c>
      <c r="P59" s="36" t="e">
        <f t="shared" si="216"/>
        <v>#REF!</v>
      </c>
      <c r="Q59" s="36" t="e">
        <f t="shared" si="217"/>
        <v>#REF!</v>
      </c>
      <c r="R59" s="36" t="e">
        <f t="shared" si="218"/>
        <v>#REF!</v>
      </c>
      <c r="S59" s="36" t="e">
        <f t="shared" si="219"/>
        <v>#REF!</v>
      </c>
      <c r="T59" s="36" t="e">
        <f t="shared" si="220"/>
        <v>#REF!</v>
      </c>
      <c r="U59" s="36" t="e">
        <f t="shared" si="221"/>
        <v>#REF!</v>
      </c>
      <c r="V59" s="36" t="e">
        <f t="shared" si="222"/>
        <v>#REF!</v>
      </c>
      <c r="W59" s="36" t="e">
        <f t="shared" si="223"/>
        <v>#REF!</v>
      </c>
      <c r="X59" s="36" t="e">
        <f t="shared" si="224"/>
        <v>#REF!</v>
      </c>
      <c r="Y59" s="36" t="e">
        <f t="shared" si="225"/>
        <v>#REF!</v>
      </c>
      <c r="Z59" s="36" t="e">
        <f t="shared" si="226"/>
        <v>#REF!</v>
      </c>
      <c r="AA59" s="36" t="e">
        <f t="shared" si="227"/>
        <v>#REF!</v>
      </c>
      <c r="AB59" s="36" t="e">
        <f t="shared" si="228"/>
        <v>#REF!</v>
      </c>
      <c r="AC59" s="36" t="e">
        <f t="shared" si="229"/>
        <v>#REF!</v>
      </c>
      <c r="AD59" s="36" t="e">
        <f t="shared" si="230"/>
        <v>#REF!</v>
      </c>
      <c r="AE59" s="36" t="e">
        <f t="shared" si="231"/>
        <v>#REF!</v>
      </c>
      <c r="AF59" s="36" t="e">
        <f t="shared" si="232"/>
        <v>#REF!</v>
      </c>
      <c r="AG59" s="36" t="e">
        <f t="shared" si="233"/>
        <v>#REF!</v>
      </c>
      <c r="AH59" s="36" t="e">
        <f t="shared" si="234"/>
        <v>#REF!</v>
      </c>
      <c r="AI59" s="36" t="e">
        <f t="shared" si="235"/>
        <v>#REF!</v>
      </c>
      <c r="AJ59" s="36" t="e">
        <f t="shared" si="236"/>
        <v>#REF!</v>
      </c>
      <c r="AK59" s="36" t="e">
        <f t="shared" si="237"/>
        <v>#REF!</v>
      </c>
      <c r="AL59" s="36" t="e">
        <f t="shared" si="238"/>
        <v>#REF!</v>
      </c>
      <c r="AM59" s="36" t="e">
        <f t="shared" si="239"/>
        <v>#REF!</v>
      </c>
      <c r="AN59" s="36" t="e">
        <f t="shared" si="240"/>
        <v>#REF!</v>
      </c>
      <c r="AO59" s="36" t="e">
        <f t="shared" si="241"/>
        <v>#REF!</v>
      </c>
      <c r="AP59" s="36" t="e">
        <f t="shared" si="242"/>
        <v>#REF!</v>
      </c>
    </row>
    <row r="60" spans="1:42" x14ac:dyDescent="0.25">
      <c r="A60" s="2"/>
      <c r="B60" s="99"/>
      <c r="C60" s="150" t="s">
        <v>58</v>
      </c>
      <c r="D60" s="150"/>
      <c r="E60" s="150"/>
      <c r="F60" s="150"/>
      <c r="G60" s="150"/>
      <c r="H60" s="100" t="e">
        <f>ch_7</f>
        <v>#REF!</v>
      </c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85"/>
      <c r="X60" s="86"/>
    </row>
    <row r="61" spans="1:42" x14ac:dyDescent="0.25">
      <c r="B61" s="99" t="e">
        <f>IF(qtd_niveis&gt;0,"I","")</f>
        <v>#REF!</v>
      </c>
      <c r="C61" s="35" t="e">
        <f>IF(piso_prop="Sim",piso_ch1*H60/ch_1,piso_ch7)</f>
        <v>#REF!</v>
      </c>
      <c r="D61" s="36" t="e">
        <f t="shared" ref="D61:D68" si="243">IF(qtd_classes&gt;1,IF(incide_classe="Classe Inicial",C61*(perc_classe_b/1+1),C61*(perc_classe_b/1+1)),0)</f>
        <v>#REF!</v>
      </c>
      <c r="E61" s="36" t="e">
        <f t="shared" ref="E61:E68" si="244">IF(qtd_classes&gt;2,IF(incide_classe="Classe Inicial",C61*(perc_classe_c/1+1),D61*(perc_classe_c/1+1)),0)</f>
        <v>#REF!</v>
      </c>
      <c r="F61" s="36" t="e">
        <f t="shared" ref="F61:F68" si="245">IF(qtd_classes&gt;3,IF(incide_classe="Classe Inicial",C61*(perc_classe_d/1+1),E61*(perc_classe_d/1+1)),0)</f>
        <v>#REF!</v>
      </c>
      <c r="G61" s="36" t="e">
        <f t="shared" ref="G61:G68" si="246">IF(qtd_classes&gt;4,IF(incide_classe="Classe Inicial",C61*(perc_classe_e/1+1),F61*(perc_classe_e/1+1)),0)</f>
        <v>#REF!</v>
      </c>
      <c r="H61" s="36" t="e">
        <f t="shared" ref="H61:H68" si="247">IF(qtd_classes&gt;5,IF(incide_classe="Classe Inicial",C61*(perc_classe_f/1+1),G61*(perc_classe_f/1+1)),0)</f>
        <v>#REF!</v>
      </c>
      <c r="I61" s="36" t="e">
        <f t="shared" ref="I61:I68" si="248">IF(qtd_classes&gt;6,IF(incide_classe="Classe Inicial",C61*(perc_classe_g/1+1),H61*(perc_classe_g/1+1)),0)</f>
        <v>#REF!</v>
      </c>
      <c r="J61" s="36" t="e">
        <f t="shared" ref="J61:J68" si="249">IF(qtd_classes&gt;7,IF(incide_classe="Classe Inicial",C61*(perc_classe_h/1+1),I61*(perc_classe_h/1+1)),0)</f>
        <v>#REF!</v>
      </c>
      <c r="K61" s="36" t="e">
        <f t="shared" ref="K61:K68" si="250">IF(qtd_classes&gt;8,IF(incide_classe="Classe Inicial",C61*(perc_classe_i/1+1),J61*(perc_classe_i/1+1)),0)</f>
        <v>#REF!</v>
      </c>
      <c r="L61" s="36" t="e">
        <f t="shared" ref="L61:L68" si="251">IF(qtd_classes&gt;9,IF(incide_classe="Classe Inicial",C61*(perc_classe_j/1+1),K61*(perc_classe_j/1+1)),0)</f>
        <v>#REF!</v>
      </c>
      <c r="M61" s="36" t="e">
        <f t="shared" ref="M61:M68" si="252">IF(qtd_classes&gt;10,IF(incide_classe="Classe Inicial",C61*(perc_classe_k/1+1),L61*(perc_classe_k/1+1)),0)</f>
        <v>#REF!</v>
      </c>
      <c r="N61" s="36" t="e">
        <f t="shared" ref="N61:N68" si="253">IF(qtd_classes&gt;11,IF(incide_classe="Classe Inicial",C61*(perc_classe_l/1+1),M61*(perc_classe_l/1+1)),0)</f>
        <v>#REF!</v>
      </c>
      <c r="O61" s="36" t="e">
        <f t="shared" ref="O61:O68" si="254">IF(qtd_classes&gt;12,IF(incide_classe="Classe Inicial",C61*(perc_classe_m/1+1),N61*(perc_classe_m/1+1)),0)</f>
        <v>#REF!</v>
      </c>
      <c r="P61" s="36" t="e">
        <f t="shared" ref="P61:P68" si="255">IF(qtd_classes&gt;13,IF(incide_classe="Classe Inicial",C61*(perc_classe_n/1+1),O61*(perc_classe_n/1+1)),0)</f>
        <v>#REF!</v>
      </c>
      <c r="Q61" s="36" t="e">
        <f t="shared" ref="Q61:Q68" si="256">IF(qtd_classes&gt;14,IF(incide_classe="Classe Inicial",C61*(perc_classe_o/1+1),P61*(perc_classe_o/1+1)),0)</f>
        <v>#REF!</v>
      </c>
      <c r="R61" s="36" t="e">
        <f t="shared" ref="R61:R68" si="257">IF(qtd_classes&gt;15,IF(incide_classe="Classe Inicial",C61*(perc_classe_p/1+1),Q61*(perc_classe_p/1+1)),0)</f>
        <v>#REF!</v>
      </c>
      <c r="S61" s="36" t="e">
        <f t="shared" ref="S61:S68" si="258">IF(qtd_classes&gt;16,IF(incide_classe="Classe Inicial",C61*(perc_classe_q/1+1),R61*(perc_classe_q/1+1)),0)</f>
        <v>#REF!</v>
      </c>
      <c r="T61" s="36" t="e">
        <f t="shared" ref="T61:T68" si="259">IF(qtd_classes&gt;17,IF(incide_classe="Classe Inicial",C61*(perc_classe_r/1+1),S61*(perc_classe_r/1+1)),0)</f>
        <v>#REF!</v>
      </c>
      <c r="U61" s="36" t="e">
        <f t="shared" ref="U61:U68" si="260">IF(qtd_classes&gt;18,IF(incide_classe="Classe Inicial",C61*(perc_classe_s/1+1),T61*(perc_classe_s/1+1)),0)</f>
        <v>#REF!</v>
      </c>
      <c r="V61" s="36" t="e">
        <f t="shared" ref="V61:V68" si="261">IF(qtd_classes&gt;19,IF(incide_classe="Classe Inicial",C61*(perc_classe_t/1+1),U61*(perc_classe_t/1+1)),0)</f>
        <v>#REF!</v>
      </c>
      <c r="W61" s="36" t="e">
        <f t="shared" ref="W61:W68" si="262">IF(qtd_classes&gt;20,IF(incide_classe="Classe Inicial",C61*(perc_classe_u/1+1),V61*(perc_classe_u/1+1)),0)</f>
        <v>#REF!</v>
      </c>
      <c r="X61" s="36" t="e">
        <f t="shared" ref="X61:X68" si="263">IF(qtd_classes&gt;21,IF(incide_classe="Classe Inicial",C61*(perc_classe_v/1+1),W61*(perc_classe_v/1+1)),0)</f>
        <v>#REF!</v>
      </c>
      <c r="Y61" s="36" t="e">
        <f t="shared" ref="Y61:Y68" si="264">IF(qtd_classes&gt;22,IF(incide_classe="Classe Inicial",C61*(perc_classe_w/1+1),X61*(perc_classe_w/1+1)),0)</f>
        <v>#REF!</v>
      </c>
      <c r="Z61" s="36" t="e">
        <f t="shared" ref="Z61:Z68" si="265">IF(qtd_classes&gt;23,IF(incide_classe="Classe Inicial",C61*(perc_classe_x/1+1),Y61*(perc_classe_x/1+1)),0)</f>
        <v>#REF!</v>
      </c>
      <c r="AA61" s="36" t="e">
        <f t="shared" ref="AA61:AA68" si="266">IF(qtd_classes&gt;24,IF(incide_classe="Classe Inicial",C61*(perc_classe_y/1+1),Z61*(perc_classe_y/1+1)),0)</f>
        <v>#REF!</v>
      </c>
      <c r="AB61" s="36" t="e">
        <f t="shared" ref="AB61:AB68" si="267">IF(qtd_classes&gt;25,IF(incide_classe="Classe Inicial",C61*(perc_classe_z/1+1),AA61*(perc_classe_z/1+1)),0)</f>
        <v>#REF!</v>
      </c>
      <c r="AC61" s="36" t="e">
        <f t="shared" ref="AC61:AC68" si="268">IF(qtd_classes&gt;26,IF(incide_classe="Classe Inicial",C61*(perc_classe_aa/1+1),AB61*(perc_classe_aa/1+1)),0)</f>
        <v>#REF!</v>
      </c>
      <c r="AD61" s="36" t="e">
        <f t="shared" ref="AD61:AD68" si="269">IF(qtd_classes&gt;27,IF(incide_classe="Classe Inicial",C61*(perc_classe_ab/1+1),AC61*(perc_classe_ab/1+1)),0)</f>
        <v>#REF!</v>
      </c>
      <c r="AE61" s="36" t="e">
        <f t="shared" ref="AE61:AE68" si="270">IF(qtd_classes&gt;28,IF(incide_classe="Classe Inicial",C61*(perc_classe_ac/1+1),AD61*(perc_classe_ac/1+1)),0)</f>
        <v>#REF!</v>
      </c>
      <c r="AF61" s="36" t="e">
        <f t="shared" ref="AF61:AF68" si="271">IF(qtd_classes&gt;29,IF(incide_classe="Classe Inicial",C61*(perc_classe_ad/1+1),AE61*(perc_classe_ad/1+1)),0)</f>
        <v>#REF!</v>
      </c>
      <c r="AG61" s="36" t="e">
        <f t="shared" ref="AG61:AG68" si="272">IF(qtd_classes&gt;30,IF(incide_classe="Classe Inicial",C61*(perc_classe_ae/1+1),AF61*(perc_classe_ae/1+1)),0)</f>
        <v>#REF!</v>
      </c>
      <c r="AH61" s="36" t="e">
        <f t="shared" ref="AH61:AH68" si="273">IF(qtd_classes&gt;31,IF(incide_classe="Classe Inicial",C61*(perc_classe_af/1+1),AG61*(perc_classe_af/1+1)),0)</f>
        <v>#REF!</v>
      </c>
      <c r="AI61" s="36" t="e">
        <f t="shared" ref="AI61:AI68" si="274">IF(qtd_classes&gt;32,IF(incide_classe="Classe Inicial",C61*(perc_classe_ag/1+1),AH61*(perc_classe_ag/1+1)),0)</f>
        <v>#REF!</v>
      </c>
      <c r="AJ61" s="36" t="e">
        <f t="shared" ref="AJ61:AJ68" si="275">IF(qtd_classes&gt;33,IF(incide_classe="Classe Inicial",C61*(perc_classe_ah/1+1),AI61*(perc_classe_ah/1+1)),0)</f>
        <v>#REF!</v>
      </c>
      <c r="AK61" s="36" t="e">
        <f t="shared" ref="AK61:AK68" si="276">IF(qtd_classes&gt;34,IF(incide_classe="Classe Inicial",C61*(perc_classe_ai/1+1),AJ61*(perc_classe_ai/1+1)),0)</f>
        <v>#REF!</v>
      </c>
      <c r="AL61" s="36" t="e">
        <f t="shared" ref="AL61:AL68" si="277">IF(qtd_classes&gt;35,IF(incide_classe="Classe Inicial",C61*(perc_classe_aj/1+1),AK61*(perc_classe_aj/1+1)),0)</f>
        <v>#REF!</v>
      </c>
      <c r="AM61" s="36" t="e">
        <f t="shared" ref="AM61:AM68" si="278">IF(qtd_classes&gt;36,IF(incide_classe="Classe Inicial",C61*(perc_classe_ak/1+1),AL61*(perc_classe_ak/1+1)),0)</f>
        <v>#REF!</v>
      </c>
      <c r="AN61" s="36" t="e">
        <f t="shared" ref="AN61:AN68" si="279">IF(qtd_classes&gt;37,IF(incide_classe="Classe Inicial",C61*(perc_classe_al/1+1),AM61*(perc_classe_al/1+1)),0)</f>
        <v>#REF!</v>
      </c>
      <c r="AO61" s="36" t="e">
        <f t="shared" ref="AO61:AO68" si="280">IF(qtd_classes&gt;38,IF(incide_classe="Classe Inicial",C61*(perc_classe_am/1+1),AN61*(perc_classe_am/1+1)),0)</f>
        <v>#REF!</v>
      </c>
      <c r="AP61" s="36" t="e">
        <f t="shared" ref="AP61:AP68" si="281">IF(qtd_classes&gt;39,IF(incide_classe="Classe Inicial",C61*(perc_classe_an/1+1),AO61*(perc_classe_an/1+1)),0)</f>
        <v>#REF!</v>
      </c>
    </row>
    <row r="62" spans="1:42" x14ac:dyDescent="0.25">
      <c r="B62" s="99" t="e">
        <f>IF(qtd_niveis&gt;1,"II","")</f>
        <v>#REF!</v>
      </c>
      <c r="C62" s="83" t="e">
        <f>IF(qtd_niveis&gt;1,IF(NI="I",C61*(perc_niv_I/1+1),C61*(perc_niv_I/1+1)),0)</f>
        <v>#REF!</v>
      </c>
      <c r="D62" s="36" t="e">
        <f t="shared" si="243"/>
        <v>#REF!</v>
      </c>
      <c r="E62" s="36" t="e">
        <f t="shared" si="244"/>
        <v>#REF!</v>
      </c>
      <c r="F62" s="36" t="e">
        <f t="shared" si="245"/>
        <v>#REF!</v>
      </c>
      <c r="G62" s="36" t="e">
        <f t="shared" si="246"/>
        <v>#REF!</v>
      </c>
      <c r="H62" s="36" t="e">
        <f t="shared" si="247"/>
        <v>#REF!</v>
      </c>
      <c r="I62" s="36" t="e">
        <f t="shared" si="248"/>
        <v>#REF!</v>
      </c>
      <c r="J62" s="36" t="e">
        <f t="shared" si="249"/>
        <v>#REF!</v>
      </c>
      <c r="K62" s="36" t="e">
        <f t="shared" si="250"/>
        <v>#REF!</v>
      </c>
      <c r="L62" s="36" t="e">
        <f t="shared" si="251"/>
        <v>#REF!</v>
      </c>
      <c r="M62" s="36" t="e">
        <f t="shared" si="252"/>
        <v>#REF!</v>
      </c>
      <c r="N62" s="36" t="e">
        <f t="shared" si="253"/>
        <v>#REF!</v>
      </c>
      <c r="O62" s="36" t="e">
        <f t="shared" si="254"/>
        <v>#REF!</v>
      </c>
      <c r="P62" s="36" t="e">
        <f t="shared" si="255"/>
        <v>#REF!</v>
      </c>
      <c r="Q62" s="36" t="e">
        <f t="shared" si="256"/>
        <v>#REF!</v>
      </c>
      <c r="R62" s="36" t="e">
        <f t="shared" si="257"/>
        <v>#REF!</v>
      </c>
      <c r="S62" s="36" t="e">
        <f t="shared" si="258"/>
        <v>#REF!</v>
      </c>
      <c r="T62" s="36" t="e">
        <f t="shared" si="259"/>
        <v>#REF!</v>
      </c>
      <c r="U62" s="36" t="e">
        <f t="shared" si="260"/>
        <v>#REF!</v>
      </c>
      <c r="V62" s="36" t="e">
        <f t="shared" si="261"/>
        <v>#REF!</v>
      </c>
      <c r="W62" s="36" t="e">
        <f t="shared" si="262"/>
        <v>#REF!</v>
      </c>
      <c r="X62" s="36" t="e">
        <f t="shared" si="263"/>
        <v>#REF!</v>
      </c>
      <c r="Y62" s="36" t="e">
        <f t="shared" si="264"/>
        <v>#REF!</v>
      </c>
      <c r="Z62" s="36" t="e">
        <f t="shared" si="265"/>
        <v>#REF!</v>
      </c>
      <c r="AA62" s="36" t="e">
        <f t="shared" si="266"/>
        <v>#REF!</v>
      </c>
      <c r="AB62" s="36" t="e">
        <f t="shared" si="267"/>
        <v>#REF!</v>
      </c>
      <c r="AC62" s="36" t="e">
        <f t="shared" si="268"/>
        <v>#REF!</v>
      </c>
      <c r="AD62" s="36" t="e">
        <f t="shared" si="269"/>
        <v>#REF!</v>
      </c>
      <c r="AE62" s="36" t="e">
        <f t="shared" si="270"/>
        <v>#REF!</v>
      </c>
      <c r="AF62" s="36" t="e">
        <f t="shared" si="271"/>
        <v>#REF!</v>
      </c>
      <c r="AG62" s="36" t="e">
        <f t="shared" si="272"/>
        <v>#REF!</v>
      </c>
      <c r="AH62" s="36" t="e">
        <f t="shared" si="273"/>
        <v>#REF!</v>
      </c>
      <c r="AI62" s="36" t="e">
        <f t="shared" si="274"/>
        <v>#REF!</v>
      </c>
      <c r="AJ62" s="36" t="e">
        <f t="shared" si="275"/>
        <v>#REF!</v>
      </c>
      <c r="AK62" s="36" t="e">
        <f t="shared" si="276"/>
        <v>#REF!</v>
      </c>
      <c r="AL62" s="36" t="e">
        <f t="shared" si="277"/>
        <v>#REF!</v>
      </c>
      <c r="AM62" s="36" t="e">
        <f t="shared" si="278"/>
        <v>#REF!</v>
      </c>
      <c r="AN62" s="36" t="e">
        <f t="shared" si="279"/>
        <v>#REF!</v>
      </c>
      <c r="AO62" s="36" t="e">
        <f t="shared" si="280"/>
        <v>#REF!</v>
      </c>
      <c r="AP62" s="36" t="e">
        <f t="shared" si="281"/>
        <v>#REF!</v>
      </c>
    </row>
    <row r="63" spans="1:42" x14ac:dyDescent="0.25">
      <c r="B63" s="99" t="e">
        <f>IF(qtd_niveis&gt;2,"III","")</f>
        <v>#REF!</v>
      </c>
      <c r="C63" s="35" t="e">
        <f>IF(qtd_niveis&gt;2,IF(NII="I",C61*(perc_niv_II/1+1),C62*(perc_niv_II/1+1)),0)</f>
        <v>#REF!</v>
      </c>
      <c r="D63" s="36" t="e">
        <f>IF(qtd_classes&gt;1,IF(incide_classe="Classe Inicial",C63*(perc_classe_b/1+1),C63*(perc_classe_b/1+1)),0)</f>
        <v>#REF!</v>
      </c>
      <c r="E63" s="36" t="e">
        <f t="shared" si="244"/>
        <v>#REF!</v>
      </c>
      <c r="F63" s="36" t="e">
        <f t="shared" si="245"/>
        <v>#REF!</v>
      </c>
      <c r="G63" s="36" t="e">
        <f t="shared" si="246"/>
        <v>#REF!</v>
      </c>
      <c r="H63" s="36" t="e">
        <f t="shared" si="247"/>
        <v>#REF!</v>
      </c>
      <c r="I63" s="36" t="e">
        <f t="shared" si="248"/>
        <v>#REF!</v>
      </c>
      <c r="J63" s="36" t="e">
        <f t="shared" si="249"/>
        <v>#REF!</v>
      </c>
      <c r="K63" s="36" t="e">
        <f t="shared" si="250"/>
        <v>#REF!</v>
      </c>
      <c r="L63" s="36" t="e">
        <f t="shared" si="251"/>
        <v>#REF!</v>
      </c>
      <c r="M63" s="36" t="e">
        <f t="shared" si="252"/>
        <v>#REF!</v>
      </c>
      <c r="N63" s="36" t="e">
        <f t="shared" si="253"/>
        <v>#REF!</v>
      </c>
      <c r="O63" s="36" t="e">
        <f t="shared" si="254"/>
        <v>#REF!</v>
      </c>
      <c r="P63" s="36" t="e">
        <f t="shared" si="255"/>
        <v>#REF!</v>
      </c>
      <c r="Q63" s="36" t="e">
        <f t="shared" si="256"/>
        <v>#REF!</v>
      </c>
      <c r="R63" s="36" t="e">
        <f t="shared" si="257"/>
        <v>#REF!</v>
      </c>
      <c r="S63" s="36" t="e">
        <f t="shared" si="258"/>
        <v>#REF!</v>
      </c>
      <c r="T63" s="36" t="e">
        <f t="shared" si="259"/>
        <v>#REF!</v>
      </c>
      <c r="U63" s="36" t="e">
        <f t="shared" si="260"/>
        <v>#REF!</v>
      </c>
      <c r="V63" s="36" t="e">
        <f t="shared" si="261"/>
        <v>#REF!</v>
      </c>
      <c r="W63" s="36" t="e">
        <f t="shared" si="262"/>
        <v>#REF!</v>
      </c>
      <c r="X63" s="36" t="e">
        <f t="shared" si="263"/>
        <v>#REF!</v>
      </c>
      <c r="Y63" s="36" t="e">
        <f t="shared" si="264"/>
        <v>#REF!</v>
      </c>
      <c r="Z63" s="36" t="e">
        <f t="shared" si="265"/>
        <v>#REF!</v>
      </c>
      <c r="AA63" s="36" t="e">
        <f t="shared" si="266"/>
        <v>#REF!</v>
      </c>
      <c r="AB63" s="36" t="e">
        <f t="shared" si="267"/>
        <v>#REF!</v>
      </c>
      <c r="AC63" s="36" t="e">
        <f t="shared" si="268"/>
        <v>#REF!</v>
      </c>
      <c r="AD63" s="36" t="e">
        <f t="shared" si="269"/>
        <v>#REF!</v>
      </c>
      <c r="AE63" s="36" t="e">
        <f t="shared" si="270"/>
        <v>#REF!</v>
      </c>
      <c r="AF63" s="36" t="e">
        <f t="shared" si="271"/>
        <v>#REF!</v>
      </c>
      <c r="AG63" s="36" t="e">
        <f t="shared" si="272"/>
        <v>#REF!</v>
      </c>
      <c r="AH63" s="36" t="e">
        <f t="shared" si="273"/>
        <v>#REF!</v>
      </c>
      <c r="AI63" s="36" t="e">
        <f t="shared" si="274"/>
        <v>#REF!</v>
      </c>
      <c r="AJ63" s="36" t="e">
        <f t="shared" si="275"/>
        <v>#REF!</v>
      </c>
      <c r="AK63" s="36" t="e">
        <f t="shared" si="276"/>
        <v>#REF!</v>
      </c>
      <c r="AL63" s="36" t="e">
        <f t="shared" si="277"/>
        <v>#REF!</v>
      </c>
      <c r="AM63" s="36" t="e">
        <f t="shared" si="278"/>
        <v>#REF!</v>
      </c>
      <c r="AN63" s="36" t="e">
        <f t="shared" si="279"/>
        <v>#REF!</v>
      </c>
      <c r="AO63" s="36" t="e">
        <f t="shared" si="280"/>
        <v>#REF!</v>
      </c>
      <c r="AP63" s="36" t="e">
        <f t="shared" si="281"/>
        <v>#REF!</v>
      </c>
    </row>
    <row r="64" spans="1:42" x14ac:dyDescent="0.25">
      <c r="B64" s="99" t="e">
        <f>IF(qtd_niveis&gt;3,"IV","")</f>
        <v>#REF!</v>
      </c>
      <c r="C64" s="83" t="e">
        <f>IF(qtd_niveis&gt;3,IF(NIII="I",C61*(perc_niv_III/1+1),IF(NIII="II",C62*(perc_niv_III/1+1),C63*(perc_niv_III/1+1))),0)</f>
        <v>#REF!</v>
      </c>
      <c r="D64" s="36" t="e">
        <f t="shared" si="243"/>
        <v>#REF!</v>
      </c>
      <c r="E64" s="36" t="e">
        <f t="shared" si="244"/>
        <v>#REF!</v>
      </c>
      <c r="F64" s="36" t="e">
        <f t="shared" si="245"/>
        <v>#REF!</v>
      </c>
      <c r="G64" s="36" t="e">
        <f t="shared" si="246"/>
        <v>#REF!</v>
      </c>
      <c r="H64" s="36" t="e">
        <f t="shared" si="247"/>
        <v>#REF!</v>
      </c>
      <c r="I64" s="36" t="e">
        <f t="shared" si="248"/>
        <v>#REF!</v>
      </c>
      <c r="J64" s="36" t="e">
        <f t="shared" si="249"/>
        <v>#REF!</v>
      </c>
      <c r="K64" s="36" t="e">
        <f t="shared" si="250"/>
        <v>#REF!</v>
      </c>
      <c r="L64" s="36" t="e">
        <f t="shared" si="251"/>
        <v>#REF!</v>
      </c>
      <c r="M64" s="36" t="e">
        <f t="shared" si="252"/>
        <v>#REF!</v>
      </c>
      <c r="N64" s="36" t="e">
        <f t="shared" si="253"/>
        <v>#REF!</v>
      </c>
      <c r="O64" s="36" t="e">
        <f t="shared" si="254"/>
        <v>#REF!</v>
      </c>
      <c r="P64" s="36" t="e">
        <f t="shared" si="255"/>
        <v>#REF!</v>
      </c>
      <c r="Q64" s="36" t="e">
        <f t="shared" si="256"/>
        <v>#REF!</v>
      </c>
      <c r="R64" s="36" t="e">
        <f t="shared" si="257"/>
        <v>#REF!</v>
      </c>
      <c r="S64" s="36" t="e">
        <f t="shared" si="258"/>
        <v>#REF!</v>
      </c>
      <c r="T64" s="36" t="e">
        <f t="shared" si="259"/>
        <v>#REF!</v>
      </c>
      <c r="U64" s="36" t="e">
        <f t="shared" si="260"/>
        <v>#REF!</v>
      </c>
      <c r="V64" s="36" t="e">
        <f t="shared" si="261"/>
        <v>#REF!</v>
      </c>
      <c r="W64" s="36" t="e">
        <f t="shared" si="262"/>
        <v>#REF!</v>
      </c>
      <c r="X64" s="36" t="e">
        <f t="shared" si="263"/>
        <v>#REF!</v>
      </c>
      <c r="Y64" s="36" t="e">
        <f t="shared" si="264"/>
        <v>#REF!</v>
      </c>
      <c r="Z64" s="36" t="e">
        <f t="shared" si="265"/>
        <v>#REF!</v>
      </c>
      <c r="AA64" s="36" t="e">
        <f t="shared" si="266"/>
        <v>#REF!</v>
      </c>
      <c r="AB64" s="36" t="e">
        <f t="shared" si="267"/>
        <v>#REF!</v>
      </c>
      <c r="AC64" s="36" t="e">
        <f t="shared" si="268"/>
        <v>#REF!</v>
      </c>
      <c r="AD64" s="36" t="e">
        <f t="shared" si="269"/>
        <v>#REF!</v>
      </c>
      <c r="AE64" s="36" t="e">
        <f t="shared" si="270"/>
        <v>#REF!</v>
      </c>
      <c r="AF64" s="36" t="e">
        <f t="shared" si="271"/>
        <v>#REF!</v>
      </c>
      <c r="AG64" s="36" t="e">
        <f t="shared" si="272"/>
        <v>#REF!</v>
      </c>
      <c r="AH64" s="36" t="e">
        <f t="shared" si="273"/>
        <v>#REF!</v>
      </c>
      <c r="AI64" s="36" t="e">
        <f t="shared" si="274"/>
        <v>#REF!</v>
      </c>
      <c r="AJ64" s="36" t="e">
        <f t="shared" si="275"/>
        <v>#REF!</v>
      </c>
      <c r="AK64" s="36" t="e">
        <f t="shared" si="276"/>
        <v>#REF!</v>
      </c>
      <c r="AL64" s="36" t="e">
        <f t="shared" si="277"/>
        <v>#REF!</v>
      </c>
      <c r="AM64" s="36" t="e">
        <f t="shared" si="278"/>
        <v>#REF!</v>
      </c>
      <c r="AN64" s="36" t="e">
        <f t="shared" si="279"/>
        <v>#REF!</v>
      </c>
      <c r="AO64" s="36" t="e">
        <f t="shared" si="280"/>
        <v>#REF!</v>
      </c>
      <c r="AP64" s="36" t="e">
        <f t="shared" si="281"/>
        <v>#REF!</v>
      </c>
    </row>
    <row r="65" spans="1:42" x14ac:dyDescent="0.25">
      <c r="B65" s="99" t="e">
        <f>IF(qtd_niveis&gt;4,"V","")</f>
        <v>#REF!</v>
      </c>
      <c r="C65" s="35" t="e">
        <f>IF(qtd_niveis&gt;4,IF(NIV="I",C61*(perc_niv_IV/1+1),IF(NIV="II",C62*(perc_niv_IV/1+1),IF(NIV="III",C63*(perc_niv_IV/1+1),C64*(perc_niv_IV/1+1)))),0)</f>
        <v>#REF!</v>
      </c>
      <c r="D65" s="36" t="e">
        <f t="shared" si="243"/>
        <v>#REF!</v>
      </c>
      <c r="E65" s="36" t="e">
        <f t="shared" si="244"/>
        <v>#REF!</v>
      </c>
      <c r="F65" s="36" t="e">
        <f t="shared" si="245"/>
        <v>#REF!</v>
      </c>
      <c r="G65" s="36" t="e">
        <f t="shared" si="246"/>
        <v>#REF!</v>
      </c>
      <c r="H65" s="36" t="e">
        <f t="shared" si="247"/>
        <v>#REF!</v>
      </c>
      <c r="I65" s="36" t="e">
        <f t="shared" si="248"/>
        <v>#REF!</v>
      </c>
      <c r="J65" s="36" t="e">
        <f t="shared" si="249"/>
        <v>#REF!</v>
      </c>
      <c r="K65" s="36" t="e">
        <f t="shared" si="250"/>
        <v>#REF!</v>
      </c>
      <c r="L65" s="36" t="e">
        <f t="shared" si="251"/>
        <v>#REF!</v>
      </c>
      <c r="M65" s="36" t="e">
        <f t="shared" si="252"/>
        <v>#REF!</v>
      </c>
      <c r="N65" s="36" t="e">
        <f t="shared" si="253"/>
        <v>#REF!</v>
      </c>
      <c r="O65" s="36" t="e">
        <f t="shared" si="254"/>
        <v>#REF!</v>
      </c>
      <c r="P65" s="36" t="e">
        <f t="shared" si="255"/>
        <v>#REF!</v>
      </c>
      <c r="Q65" s="36" t="e">
        <f t="shared" si="256"/>
        <v>#REF!</v>
      </c>
      <c r="R65" s="36" t="e">
        <f t="shared" si="257"/>
        <v>#REF!</v>
      </c>
      <c r="S65" s="36" t="e">
        <f t="shared" si="258"/>
        <v>#REF!</v>
      </c>
      <c r="T65" s="36" t="e">
        <f t="shared" si="259"/>
        <v>#REF!</v>
      </c>
      <c r="U65" s="36" t="e">
        <f t="shared" si="260"/>
        <v>#REF!</v>
      </c>
      <c r="V65" s="36" t="e">
        <f t="shared" si="261"/>
        <v>#REF!</v>
      </c>
      <c r="W65" s="36" t="e">
        <f t="shared" si="262"/>
        <v>#REF!</v>
      </c>
      <c r="X65" s="36" t="e">
        <f t="shared" si="263"/>
        <v>#REF!</v>
      </c>
      <c r="Y65" s="36" t="e">
        <f t="shared" si="264"/>
        <v>#REF!</v>
      </c>
      <c r="Z65" s="36" t="e">
        <f t="shared" si="265"/>
        <v>#REF!</v>
      </c>
      <c r="AA65" s="36" t="e">
        <f t="shared" si="266"/>
        <v>#REF!</v>
      </c>
      <c r="AB65" s="36" t="e">
        <f t="shared" si="267"/>
        <v>#REF!</v>
      </c>
      <c r="AC65" s="36" t="e">
        <f t="shared" si="268"/>
        <v>#REF!</v>
      </c>
      <c r="AD65" s="36" t="e">
        <f t="shared" si="269"/>
        <v>#REF!</v>
      </c>
      <c r="AE65" s="36" t="e">
        <f t="shared" si="270"/>
        <v>#REF!</v>
      </c>
      <c r="AF65" s="36" t="e">
        <f t="shared" si="271"/>
        <v>#REF!</v>
      </c>
      <c r="AG65" s="36" t="e">
        <f t="shared" si="272"/>
        <v>#REF!</v>
      </c>
      <c r="AH65" s="36" t="e">
        <f t="shared" si="273"/>
        <v>#REF!</v>
      </c>
      <c r="AI65" s="36" t="e">
        <f t="shared" si="274"/>
        <v>#REF!</v>
      </c>
      <c r="AJ65" s="36" t="e">
        <f t="shared" si="275"/>
        <v>#REF!</v>
      </c>
      <c r="AK65" s="36" t="e">
        <f t="shared" si="276"/>
        <v>#REF!</v>
      </c>
      <c r="AL65" s="36" t="e">
        <f t="shared" si="277"/>
        <v>#REF!</v>
      </c>
      <c r="AM65" s="36" t="e">
        <f t="shared" si="278"/>
        <v>#REF!</v>
      </c>
      <c r="AN65" s="36" t="e">
        <f t="shared" si="279"/>
        <v>#REF!</v>
      </c>
      <c r="AO65" s="36" t="e">
        <f t="shared" si="280"/>
        <v>#REF!</v>
      </c>
      <c r="AP65" s="36" t="e">
        <f t="shared" si="281"/>
        <v>#REF!</v>
      </c>
    </row>
    <row r="66" spans="1:42" x14ac:dyDescent="0.25">
      <c r="B66" s="99" t="e">
        <f>IF(qtd_niveis&gt;5,"VI","")</f>
        <v>#REF!</v>
      </c>
      <c r="C66" s="83" t="e">
        <f>IF(qtd_niveis&gt;5,IF(NV="I",C61*(perc_niv_V/1+1),IF(NV="II",C62*(perc_niv_V/1+1),IF(NV="III",C63*(perc_niv_V/1+1),IF(NV="IV",C64*(perc_niv_V/1+1),C65*(perc_niv_V/1+1))))),0)</f>
        <v>#REF!</v>
      </c>
      <c r="D66" s="36" t="e">
        <f t="shared" si="243"/>
        <v>#REF!</v>
      </c>
      <c r="E66" s="36" t="e">
        <f t="shared" si="244"/>
        <v>#REF!</v>
      </c>
      <c r="F66" s="36" t="e">
        <f t="shared" si="245"/>
        <v>#REF!</v>
      </c>
      <c r="G66" s="36" t="e">
        <f t="shared" si="246"/>
        <v>#REF!</v>
      </c>
      <c r="H66" s="36" t="e">
        <f t="shared" si="247"/>
        <v>#REF!</v>
      </c>
      <c r="I66" s="36" t="e">
        <f t="shared" si="248"/>
        <v>#REF!</v>
      </c>
      <c r="J66" s="36" t="e">
        <f t="shared" si="249"/>
        <v>#REF!</v>
      </c>
      <c r="K66" s="36" t="e">
        <f t="shared" si="250"/>
        <v>#REF!</v>
      </c>
      <c r="L66" s="36" t="e">
        <f t="shared" si="251"/>
        <v>#REF!</v>
      </c>
      <c r="M66" s="36" t="e">
        <f t="shared" si="252"/>
        <v>#REF!</v>
      </c>
      <c r="N66" s="36" t="e">
        <f t="shared" si="253"/>
        <v>#REF!</v>
      </c>
      <c r="O66" s="36" t="e">
        <f t="shared" si="254"/>
        <v>#REF!</v>
      </c>
      <c r="P66" s="36" t="e">
        <f t="shared" si="255"/>
        <v>#REF!</v>
      </c>
      <c r="Q66" s="36" t="e">
        <f t="shared" si="256"/>
        <v>#REF!</v>
      </c>
      <c r="R66" s="36" t="e">
        <f t="shared" si="257"/>
        <v>#REF!</v>
      </c>
      <c r="S66" s="36" t="e">
        <f t="shared" si="258"/>
        <v>#REF!</v>
      </c>
      <c r="T66" s="36" t="e">
        <f t="shared" si="259"/>
        <v>#REF!</v>
      </c>
      <c r="U66" s="36" t="e">
        <f t="shared" si="260"/>
        <v>#REF!</v>
      </c>
      <c r="V66" s="36" t="e">
        <f t="shared" si="261"/>
        <v>#REF!</v>
      </c>
      <c r="W66" s="36" t="e">
        <f t="shared" si="262"/>
        <v>#REF!</v>
      </c>
      <c r="X66" s="36" t="e">
        <f t="shared" si="263"/>
        <v>#REF!</v>
      </c>
      <c r="Y66" s="36" t="e">
        <f t="shared" si="264"/>
        <v>#REF!</v>
      </c>
      <c r="Z66" s="36" t="e">
        <f t="shared" si="265"/>
        <v>#REF!</v>
      </c>
      <c r="AA66" s="36" t="e">
        <f t="shared" si="266"/>
        <v>#REF!</v>
      </c>
      <c r="AB66" s="36" t="e">
        <f t="shared" si="267"/>
        <v>#REF!</v>
      </c>
      <c r="AC66" s="36" t="e">
        <f t="shared" si="268"/>
        <v>#REF!</v>
      </c>
      <c r="AD66" s="36" t="e">
        <f t="shared" si="269"/>
        <v>#REF!</v>
      </c>
      <c r="AE66" s="36" t="e">
        <f t="shared" si="270"/>
        <v>#REF!</v>
      </c>
      <c r="AF66" s="36" t="e">
        <f t="shared" si="271"/>
        <v>#REF!</v>
      </c>
      <c r="AG66" s="36" t="e">
        <f t="shared" si="272"/>
        <v>#REF!</v>
      </c>
      <c r="AH66" s="36" t="e">
        <f t="shared" si="273"/>
        <v>#REF!</v>
      </c>
      <c r="AI66" s="36" t="e">
        <f t="shared" si="274"/>
        <v>#REF!</v>
      </c>
      <c r="AJ66" s="36" t="e">
        <f t="shared" si="275"/>
        <v>#REF!</v>
      </c>
      <c r="AK66" s="36" t="e">
        <f t="shared" si="276"/>
        <v>#REF!</v>
      </c>
      <c r="AL66" s="36" t="e">
        <f t="shared" si="277"/>
        <v>#REF!</v>
      </c>
      <c r="AM66" s="36" t="e">
        <f t="shared" si="278"/>
        <v>#REF!</v>
      </c>
      <c r="AN66" s="36" t="e">
        <f t="shared" si="279"/>
        <v>#REF!</v>
      </c>
      <c r="AO66" s="36" t="e">
        <f t="shared" si="280"/>
        <v>#REF!</v>
      </c>
      <c r="AP66" s="36" t="e">
        <f t="shared" si="281"/>
        <v>#REF!</v>
      </c>
    </row>
    <row r="67" spans="1:42" x14ac:dyDescent="0.25">
      <c r="B67" s="99" t="e">
        <f>IF(qtd_niveis&gt;6,"VII","")</f>
        <v>#REF!</v>
      </c>
      <c r="C67" s="83" t="e">
        <f>IF(qtd_niveis&gt;6,IF(NVI="I",C61*(perc_niv_VI/1+1),IF(NVI="II",C62*(perc_niv_VI/1+1),IF(NVI="III",C63*(perc_niv_VI/1+1),IF(NVI="IV",C64*(perc_niv_VI/1+1),IF(NVI="V",C65*(perc_niv_VI/1+1),C66*(perc_niv_VI/1+1)))))),0)</f>
        <v>#REF!</v>
      </c>
      <c r="D67" s="36" t="e">
        <f t="shared" si="243"/>
        <v>#REF!</v>
      </c>
      <c r="E67" s="36" t="e">
        <f t="shared" si="244"/>
        <v>#REF!</v>
      </c>
      <c r="F67" s="36" t="e">
        <f t="shared" si="245"/>
        <v>#REF!</v>
      </c>
      <c r="G67" s="36" t="e">
        <f t="shared" si="246"/>
        <v>#REF!</v>
      </c>
      <c r="H67" s="36" t="e">
        <f t="shared" si="247"/>
        <v>#REF!</v>
      </c>
      <c r="I67" s="36" t="e">
        <f t="shared" si="248"/>
        <v>#REF!</v>
      </c>
      <c r="J67" s="36" t="e">
        <f t="shared" si="249"/>
        <v>#REF!</v>
      </c>
      <c r="K67" s="36" t="e">
        <f t="shared" si="250"/>
        <v>#REF!</v>
      </c>
      <c r="L67" s="36" t="e">
        <f t="shared" si="251"/>
        <v>#REF!</v>
      </c>
      <c r="M67" s="36" t="e">
        <f t="shared" si="252"/>
        <v>#REF!</v>
      </c>
      <c r="N67" s="36" t="e">
        <f t="shared" si="253"/>
        <v>#REF!</v>
      </c>
      <c r="O67" s="36" t="e">
        <f t="shared" si="254"/>
        <v>#REF!</v>
      </c>
      <c r="P67" s="36" t="e">
        <f t="shared" si="255"/>
        <v>#REF!</v>
      </c>
      <c r="Q67" s="36" t="e">
        <f t="shared" si="256"/>
        <v>#REF!</v>
      </c>
      <c r="R67" s="36" t="e">
        <f t="shared" si="257"/>
        <v>#REF!</v>
      </c>
      <c r="S67" s="36" t="e">
        <f t="shared" si="258"/>
        <v>#REF!</v>
      </c>
      <c r="T67" s="36" t="e">
        <f t="shared" si="259"/>
        <v>#REF!</v>
      </c>
      <c r="U67" s="36" t="e">
        <f t="shared" si="260"/>
        <v>#REF!</v>
      </c>
      <c r="V67" s="36" t="e">
        <f t="shared" si="261"/>
        <v>#REF!</v>
      </c>
      <c r="W67" s="36" t="e">
        <f t="shared" si="262"/>
        <v>#REF!</v>
      </c>
      <c r="X67" s="36" t="e">
        <f t="shared" si="263"/>
        <v>#REF!</v>
      </c>
      <c r="Y67" s="36" t="e">
        <f t="shared" si="264"/>
        <v>#REF!</v>
      </c>
      <c r="Z67" s="36" t="e">
        <f t="shared" si="265"/>
        <v>#REF!</v>
      </c>
      <c r="AA67" s="36" t="e">
        <f t="shared" si="266"/>
        <v>#REF!</v>
      </c>
      <c r="AB67" s="36" t="e">
        <f t="shared" si="267"/>
        <v>#REF!</v>
      </c>
      <c r="AC67" s="36" t="e">
        <f t="shared" si="268"/>
        <v>#REF!</v>
      </c>
      <c r="AD67" s="36" t="e">
        <f t="shared" si="269"/>
        <v>#REF!</v>
      </c>
      <c r="AE67" s="36" t="e">
        <f t="shared" si="270"/>
        <v>#REF!</v>
      </c>
      <c r="AF67" s="36" t="e">
        <f t="shared" si="271"/>
        <v>#REF!</v>
      </c>
      <c r="AG67" s="36" t="e">
        <f t="shared" si="272"/>
        <v>#REF!</v>
      </c>
      <c r="AH67" s="36" t="e">
        <f t="shared" si="273"/>
        <v>#REF!</v>
      </c>
      <c r="AI67" s="36" t="e">
        <f t="shared" si="274"/>
        <v>#REF!</v>
      </c>
      <c r="AJ67" s="36" t="e">
        <f t="shared" si="275"/>
        <v>#REF!</v>
      </c>
      <c r="AK67" s="36" t="e">
        <f t="shared" si="276"/>
        <v>#REF!</v>
      </c>
      <c r="AL67" s="36" t="e">
        <f t="shared" si="277"/>
        <v>#REF!</v>
      </c>
      <c r="AM67" s="36" t="e">
        <f t="shared" si="278"/>
        <v>#REF!</v>
      </c>
      <c r="AN67" s="36" t="e">
        <f t="shared" si="279"/>
        <v>#REF!</v>
      </c>
      <c r="AO67" s="36" t="e">
        <f t="shared" si="280"/>
        <v>#REF!</v>
      </c>
      <c r="AP67" s="36" t="e">
        <f t="shared" si="281"/>
        <v>#REF!</v>
      </c>
    </row>
    <row r="68" spans="1:42" x14ac:dyDescent="0.25">
      <c r="B68" s="99" t="e">
        <f>IF(qtd_niveis&gt;7,"VIII","")</f>
        <v>#REF!</v>
      </c>
      <c r="C68" s="83" t="e">
        <f>IF(qtd_niveis&gt;7,IF(NVII="I",C61*(perc_niv_VII/1+1),IF(NVII="II",C62*(perc_niv_VII/1+1),IF(NVII="III",C63*(perc_niv_VII/1+1),IF(NVII="IV",C64*(perc_niv_VII/1+1),IF(NVII="V",C65*(perc_niv_VII/1+1),IF(NVII="VI",C66*(perc_niv_VII/1+1),C67*(perc_niv_VII/1+1))))))),0)</f>
        <v>#REF!</v>
      </c>
      <c r="D68" s="36" t="e">
        <f t="shared" si="243"/>
        <v>#REF!</v>
      </c>
      <c r="E68" s="36" t="e">
        <f t="shared" si="244"/>
        <v>#REF!</v>
      </c>
      <c r="F68" s="36" t="e">
        <f t="shared" si="245"/>
        <v>#REF!</v>
      </c>
      <c r="G68" s="36" t="e">
        <f t="shared" si="246"/>
        <v>#REF!</v>
      </c>
      <c r="H68" s="36" t="e">
        <f t="shared" si="247"/>
        <v>#REF!</v>
      </c>
      <c r="I68" s="36" t="e">
        <f t="shared" si="248"/>
        <v>#REF!</v>
      </c>
      <c r="J68" s="36" t="e">
        <f t="shared" si="249"/>
        <v>#REF!</v>
      </c>
      <c r="K68" s="36" t="e">
        <f t="shared" si="250"/>
        <v>#REF!</v>
      </c>
      <c r="L68" s="36" t="e">
        <f t="shared" si="251"/>
        <v>#REF!</v>
      </c>
      <c r="M68" s="36" t="e">
        <f t="shared" si="252"/>
        <v>#REF!</v>
      </c>
      <c r="N68" s="36" t="e">
        <f t="shared" si="253"/>
        <v>#REF!</v>
      </c>
      <c r="O68" s="36" t="e">
        <f t="shared" si="254"/>
        <v>#REF!</v>
      </c>
      <c r="P68" s="36" t="e">
        <f t="shared" si="255"/>
        <v>#REF!</v>
      </c>
      <c r="Q68" s="36" t="e">
        <f t="shared" si="256"/>
        <v>#REF!</v>
      </c>
      <c r="R68" s="36" t="e">
        <f t="shared" si="257"/>
        <v>#REF!</v>
      </c>
      <c r="S68" s="36" t="e">
        <f t="shared" si="258"/>
        <v>#REF!</v>
      </c>
      <c r="T68" s="36" t="e">
        <f t="shared" si="259"/>
        <v>#REF!</v>
      </c>
      <c r="U68" s="36" t="e">
        <f t="shared" si="260"/>
        <v>#REF!</v>
      </c>
      <c r="V68" s="36" t="e">
        <f t="shared" si="261"/>
        <v>#REF!</v>
      </c>
      <c r="W68" s="36" t="e">
        <f t="shared" si="262"/>
        <v>#REF!</v>
      </c>
      <c r="X68" s="36" t="e">
        <f t="shared" si="263"/>
        <v>#REF!</v>
      </c>
      <c r="Y68" s="36" t="e">
        <f t="shared" si="264"/>
        <v>#REF!</v>
      </c>
      <c r="Z68" s="36" t="e">
        <f t="shared" si="265"/>
        <v>#REF!</v>
      </c>
      <c r="AA68" s="36" t="e">
        <f t="shared" si="266"/>
        <v>#REF!</v>
      </c>
      <c r="AB68" s="36" t="e">
        <f t="shared" si="267"/>
        <v>#REF!</v>
      </c>
      <c r="AC68" s="36" t="e">
        <f t="shared" si="268"/>
        <v>#REF!</v>
      </c>
      <c r="AD68" s="36" t="e">
        <f t="shared" si="269"/>
        <v>#REF!</v>
      </c>
      <c r="AE68" s="36" t="e">
        <f t="shared" si="270"/>
        <v>#REF!</v>
      </c>
      <c r="AF68" s="36" t="e">
        <f t="shared" si="271"/>
        <v>#REF!</v>
      </c>
      <c r="AG68" s="36" t="e">
        <f t="shared" si="272"/>
        <v>#REF!</v>
      </c>
      <c r="AH68" s="36" t="e">
        <f t="shared" si="273"/>
        <v>#REF!</v>
      </c>
      <c r="AI68" s="36" t="e">
        <f t="shared" si="274"/>
        <v>#REF!</v>
      </c>
      <c r="AJ68" s="36" t="e">
        <f t="shared" si="275"/>
        <v>#REF!</v>
      </c>
      <c r="AK68" s="36" t="e">
        <f t="shared" si="276"/>
        <v>#REF!</v>
      </c>
      <c r="AL68" s="36" t="e">
        <f t="shared" si="277"/>
        <v>#REF!</v>
      </c>
      <c r="AM68" s="36" t="e">
        <f t="shared" si="278"/>
        <v>#REF!</v>
      </c>
      <c r="AN68" s="36" t="e">
        <f t="shared" si="279"/>
        <v>#REF!</v>
      </c>
      <c r="AO68" s="36" t="e">
        <f t="shared" si="280"/>
        <v>#REF!</v>
      </c>
      <c r="AP68" s="36" t="e">
        <f t="shared" si="281"/>
        <v>#REF!</v>
      </c>
    </row>
    <row r="69" spans="1:42" x14ac:dyDescent="0.25">
      <c r="A69" s="2"/>
      <c r="B69" s="99"/>
      <c r="C69" s="150" t="s">
        <v>59</v>
      </c>
      <c r="D69" s="150"/>
      <c r="E69" s="150"/>
      <c r="F69" s="150"/>
      <c r="G69" s="150"/>
      <c r="H69" s="100" t="e">
        <f>ch_8</f>
        <v>#REF!</v>
      </c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85"/>
      <c r="X69" s="86"/>
    </row>
    <row r="70" spans="1:42" x14ac:dyDescent="0.25">
      <c r="B70" s="99" t="e">
        <f>IF(qtd_niveis&gt;0,"I","")</f>
        <v>#REF!</v>
      </c>
      <c r="C70" s="35" t="e">
        <f>IF(piso_prop="Sim",piso_ch1*H69/ch_1,piso_ch8)</f>
        <v>#REF!</v>
      </c>
      <c r="D70" s="36" t="e">
        <f t="shared" ref="D70:D77" si="282">IF(qtd_classes&gt;1,IF(incide_classe="Classe Inicial",C70*(perc_classe_b/1+1),C70*(perc_classe_b/1+1)),0)</f>
        <v>#REF!</v>
      </c>
      <c r="E70" s="36" t="e">
        <f t="shared" ref="E70:E77" si="283">IF(qtd_classes&gt;2,IF(incide_classe="Classe Inicial",C70*(perc_classe_c/1+1),D70*(perc_classe_c/1+1)),0)</f>
        <v>#REF!</v>
      </c>
      <c r="F70" s="36" t="e">
        <f t="shared" ref="F70:F77" si="284">IF(qtd_classes&gt;3,IF(incide_classe="Classe Inicial",C70*(perc_classe_d/1+1),E70*(perc_classe_d/1+1)),0)</f>
        <v>#REF!</v>
      </c>
      <c r="G70" s="36" t="e">
        <f t="shared" ref="G70:G77" si="285">IF(qtd_classes&gt;4,IF(incide_classe="Classe Inicial",C70*(perc_classe_e/1+1),F70*(perc_classe_e/1+1)),0)</f>
        <v>#REF!</v>
      </c>
      <c r="H70" s="36" t="e">
        <f t="shared" ref="H70:H77" si="286">IF(qtd_classes&gt;5,IF(incide_classe="Classe Inicial",C70*(perc_classe_f/1+1),G70*(perc_classe_f/1+1)),0)</f>
        <v>#REF!</v>
      </c>
      <c r="I70" s="36" t="e">
        <f t="shared" ref="I70:I77" si="287">IF(qtd_classes&gt;6,IF(incide_classe="Classe Inicial",C70*(perc_classe_g/1+1),H70*(perc_classe_g/1+1)),0)</f>
        <v>#REF!</v>
      </c>
      <c r="J70" s="36" t="e">
        <f t="shared" ref="J70:J77" si="288">IF(qtd_classes&gt;7,IF(incide_classe="Classe Inicial",C70*(perc_classe_h/1+1),I70*(perc_classe_h/1+1)),0)</f>
        <v>#REF!</v>
      </c>
      <c r="K70" s="36" t="e">
        <f t="shared" ref="K70:K77" si="289">IF(qtd_classes&gt;8,IF(incide_classe="Classe Inicial",C70*(perc_classe_i/1+1),J70*(perc_classe_i/1+1)),0)</f>
        <v>#REF!</v>
      </c>
      <c r="L70" s="36" t="e">
        <f t="shared" ref="L70:L77" si="290">IF(qtd_classes&gt;9,IF(incide_classe="Classe Inicial",C70*(perc_classe_j/1+1),K70*(perc_classe_j/1+1)),0)</f>
        <v>#REF!</v>
      </c>
      <c r="M70" s="36" t="e">
        <f t="shared" ref="M70:M77" si="291">IF(qtd_classes&gt;10,IF(incide_classe="Classe Inicial",C70*(perc_classe_k/1+1),L70*(perc_classe_k/1+1)),0)</f>
        <v>#REF!</v>
      </c>
      <c r="N70" s="36" t="e">
        <f t="shared" ref="N70:N77" si="292">IF(qtd_classes&gt;11,IF(incide_classe="Classe Inicial",C70*(perc_classe_l/1+1),M70*(perc_classe_l/1+1)),0)</f>
        <v>#REF!</v>
      </c>
      <c r="O70" s="36" t="e">
        <f t="shared" ref="O70:O77" si="293">IF(qtd_classes&gt;12,IF(incide_classe="Classe Inicial",C70*(perc_classe_m/1+1),N70*(perc_classe_m/1+1)),0)</f>
        <v>#REF!</v>
      </c>
      <c r="P70" s="36" t="e">
        <f t="shared" ref="P70:P77" si="294">IF(qtd_classes&gt;13,IF(incide_classe="Classe Inicial",C70*(perc_classe_n/1+1),O70*(perc_classe_n/1+1)),0)</f>
        <v>#REF!</v>
      </c>
      <c r="Q70" s="36" t="e">
        <f t="shared" ref="Q70:Q77" si="295">IF(qtd_classes&gt;14,IF(incide_classe="Classe Inicial",C70*(perc_classe_o/1+1),P70*(perc_classe_o/1+1)),0)</f>
        <v>#REF!</v>
      </c>
      <c r="R70" s="36" t="e">
        <f t="shared" ref="R70:R77" si="296">IF(qtd_classes&gt;15,IF(incide_classe="Classe Inicial",C70*(perc_classe_p/1+1),Q70*(perc_classe_p/1+1)),0)</f>
        <v>#REF!</v>
      </c>
      <c r="S70" s="36" t="e">
        <f t="shared" ref="S70:S77" si="297">IF(qtd_classes&gt;16,IF(incide_classe="Classe Inicial",C70*(perc_classe_q/1+1),R70*(perc_classe_q/1+1)),0)</f>
        <v>#REF!</v>
      </c>
      <c r="T70" s="36" t="e">
        <f t="shared" ref="T70:T77" si="298">IF(qtd_classes&gt;17,IF(incide_classe="Classe Inicial",C70*(perc_classe_r/1+1),S70*(perc_classe_r/1+1)),0)</f>
        <v>#REF!</v>
      </c>
      <c r="U70" s="36" t="e">
        <f t="shared" ref="U70:U77" si="299">IF(qtd_classes&gt;18,IF(incide_classe="Classe Inicial",C70*(perc_classe_s/1+1),T70*(perc_classe_s/1+1)),0)</f>
        <v>#REF!</v>
      </c>
      <c r="V70" s="36" t="e">
        <f t="shared" ref="V70:V77" si="300">IF(qtd_classes&gt;19,IF(incide_classe="Classe Inicial",C70*(perc_classe_t/1+1),U70*(perc_classe_t/1+1)),0)</f>
        <v>#REF!</v>
      </c>
      <c r="W70" s="36" t="e">
        <f t="shared" ref="W70:W77" si="301">IF(qtd_classes&gt;20,IF(incide_classe="Classe Inicial",C70*(perc_classe_u/1+1),V70*(perc_classe_u/1+1)),0)</f>
        <v>#REF!</v>
      </c>
      <c r="X70" s="36" t="e">
        <f t="shared" ref="X70:X77" si="302">IF(qtd_classes&gt;21,IF(incide_classe="Classe Inicial",C70*(perc_classe_v/1+1),W70*(perc_classe_v/1+1)),0)</f>
        <v>#REF!</v>
      </c>
      <c r="Y70" s="36" t="e">
        <f t="shared" ref="Y70:Y77" si="303">IF(qtd_classes&gt;22,IF(incide_classe="Classe Inicial",C70*(perc_classe_w/1+1),X70*(perc_classe_w/1+1)),0)</f>
        <v>#REF!</v>
      </c>
      <c r="Z70" s="36" t="e">
        <f t="shared" ref="Z70:Z77" si="304">IF(qtd_classes&gt;23,IF(incide_classe="Classe Inicial",C70*(perc_classe_x/1+1),Y70*(perc_classe_x/1+1)),0)</f>
        <v>#REF!</v>
      </c>
      <c r="AA70" s="36" t="e">
        <f t="shared" ref="AA70:AA77" si="305">IF(qtd_classes&gt;24,IF(incide_classe="Classe Inicial",C70*(perc_classe_y/1+1),Z70*(perc_classe_y/1+1)),0)</f>
        <v>#REF!</v>
      </c>
      <c r="AB70" s="36" t="e">
        <f t="shared" ref="AB70:AB77" si="306">IF(qtd_classes&gt;25,IF(incide_classe="Classe Inicial",C70*(perc_classe_z/1+1),AA70*(perc_classe_z/1+1)),0)</f>
        <v>#REF!</v>
      </c>
      <c r="AC70" s="36" t="e">
        <f t="shared" ref="AC70:AC77" si="307">IF(qtd_classes&gt;26,IF(incide_classe="Classe Inicial",C70*(perc_classe_aa/1+1),AB70*(perc_classe_aa/1+1)),0)</f>
        <v>#REF!</v>
      </c>
      <c r="AD70" s="36" t="e">
        <f t="shared" ref="AD70:AD77" si="308">IF(qtd_classes&gt;27,IF(incide_classe="Classe Inicial",C70*(perc_classe_ab/1+1),AC70*(perc_classe_ab/1+1)),0)</f>
        <v>#REF!</v>
      </c>
      <c r="AE70" s="36" t="e">
        <f t="shared" ref="AE70:AE77" si="309">IF(qtd_classes&gt;28,IF(incide_classe="Classe Inicial",C70*(perc_classe_ac/1+1),AD70*(perc_classe_ac/1+1)),0)</f>
        <v>#REF!</v>
      </c>
      <c r="AF70" s="36" t="e">
        <f t="shared" ref="AF70:AF77" si="310">IF(qtd_classes&gt;29,IF(incide_classe="Classe Inicial",C70*(perc_classe_ad/1+1),AE70*(perc_classe_ad/1+1)),0)</f>
        <v>#REF!</v>
      </c>
      <c r="AG70" s="36" t="e">
        <f t="shared" ref="AG70:AG77" si="311">IF(qtd_classes&gt;30,IF(incide_classe="Classe Inicial",C70*(perc_classe_ae/1+1),AF70*(perc_classe_ae/1+1)),0)</f>
        <v>#REF!</v>
      </c>
      <c r="AH70" s="36" t="e">
        <f t="shared" ref="AH70:AH77" si="312">IF(qtd_classes&gt;31,IF(incide_classe="Classe Inicial",C70*(perc_classe_af/1+1),AG70*(perc_classe_af/1+1)),0)</f>
        <v>#REF!</v>
      </c>
      <c r="AI70" s="36" t="e">
        <f t="shared" ref="AI70:AI77" si="313">IF(qtd_classes&gt;32,IF(incide_classe="Classe Inicial",C70*(perc_classe_ag/1+1),AH70*(perc_classe_ag/1+1)),0)</f>
        <v>#REF!</v>
      </c>
      <c r="AJ70" s="36" t="e">
        <f t="shared" ref="AJ70:AJ77" si="314">IF(qtd_classes&gt;33,IF(incide_classe="Classe Inicial",C70*(perc_classe_ah/1+1),AI70*(perc_classe_ah/1+1)),0)</f>
        <v>#REF!</v>
      </c>
      <c r="AK70" s="36" t="e">
        <f t="shared" ref="AK70:AK77" si="315">IF(qtd_classes&gt;34,IF(incide_classe="Classe Inicial",C70*(perc_classe_ai/1+1),AJ70*(perc_classe_ai/1+1)),0)</f>
        <v>#REF!</v>
      </c>
      <c r="AL70" s="36" t="e">
        <f t="shared" ref="AL70:AL77" si="316">IF(qtd_classes&gt;35,IF(incide_classe="Classe Inicial",C70*(perc_classe_aj/1+1),AK70*(perc_classe_aj/1+1)),0)</f>
        <v>#REF!</v>
      </c>
      <c r="AM70" s="36" t="e">
        <f t="shared" ref="AM70:AM77" si="317">IF(qtd_classes&gt;36,IF(incide_classe="Classe Inicial",C70*(perc_classe_ak/1+1),AL70*(perc_classe_ak/1+1)),0)</f>
        <v>#REF!</v>
      </c>
      <c r="AN70" s="36" t="e">
        <f t="shared" ref="AN70:AN77" si="318">IF(qtd_classes&gt;37,IF(incide_classe="Classe Inicial",C70*(perc_classe_al/1+1),AM70*(perc_classe_al/1+1)),0)</f>
        <v>#REF!</v>
      </c>
      <c r="AO70" s="36" t="e">
        <f t="shared" ref="AO70:AO77" si="319">IF(qtd_classes&gt;38,IF(incide_classe="Classe Inicial",C70*(perc_classe_am/1+1),AN70*(perc_classe_am/1+1)),0)</f>
        <v>#REF!</v>
      </c>
      <c r="AP70" s="36" t="e">
        <f t="shared" ref="AP70:AP77" si="320">IF(qtd_classes&gt;39,IF(incide_classe="Classe Inicial",C70*(perc_classe_an/1+1),AO70*(perc_classe_an/1+1)),0)</f>
        <v>#REF!</v>
      </c>
    </row>
    <row r="71" spans="1:42" x14ac:dyDescent="0.25">
      <c r="B71" s="99" t="e">
        <f>IF(qtd_niveis&gt;1,"II","")</f>
        <v>#REF!</v>
      </c>
      <c r="C71" s="83" t="e">
        <f>IF(qtd_niveis&gt;1,IF(NI="I",C70*(perc_niv_I/1+1),C70*(perc_niv_I/1+1)),0)</f>
        <v>#REF!</v>
      </c>
      <c r="D71" s="36" t="e">
        <f t="shared" si="282"/>
        <v>#REF!</v>
      </c>
      <c r="E71" s="36" t="e">
        <f t="shared" si="283"/>
        <v>#REF!</v>
      </c>
      <c r="F71" s="36" t="e">
        <f t="shared" si="284"/>
        <v>#REF!</v>
      </c>
      <c r="G71" s="36" t="e">
        <f t="shared" si="285"/>
        <v>#REF!</v>
      </c>
      <c r="H71" s="36" t="e">
        <f t="shared" si="286"/>
        <v>#REF!</v>
      </c>
      <c r="I71" s="36" t="e">
        <f t="shared" si="287"/>
        <v>#REF!</v>
      </c>
      <c r="J71" s="36" t="e">
        <f t="shared" si="288"/>
        <v>#REF!</v>
      </c>
      <c r="K71" s="36" t="e">
        <f t="shared" si="289"/>
        <v>#REF!</v>
      </c>
      <c r="L71" s="36" t="e">
        <f t="shared" si="290"/>
        <v>#REF!</v>
      </c>
      <c r="M71" s="36" t="e">
        <f t="shared" si="291"/>
        <v>#REF!</v>
      </c>
      <c r="N71" s="36" t="e">
        <f t="shared" si="292"/>
        <v>#REF!</v>
      </c>
      <c r="O71" s="36" t="e">
        <f t="shared" si="293"/>
        <v>#REF!</v>
      </c>
      <c r="P71" s="36" t="e">
        <f t="shared" si="294"/>
        <v>#REF!</v>
      </c>
      <c r="Q71" s="36" t="e">
        <f t="shared" si="295"/>
        <v>#REF!</v>
      </c>
      <c r="R71" s="36" t="e">
        <f t="shared" si="296"/>
        <v>#REF!</v>
      </c>
      <c r="S71" s="36" t="e">
        <f t="shared" si="297"/>
        <v>#REF!</v>
      </c>
      <c r="T71" s="36" t="e">
        <f t="shared" si="298"/>
        <v>#REF!</v>
      </c>
      <c r="U71" s="36" t="e">
        <f t="shared" si="299"/>
        <v>#REF!</v>
      </c>
      <c r="V71" s="36" t="e">
        <f t="shared" si="300"/>
        <v>#REF!</v>
      </c>
      <c r="W71" s="36" t="e">
        <f t="shared" si="301"/>
        <v>#REF!</v>
      </c>
      <c r="X71" s="36" t="e">
        <f t="shared" si="302"/>
        <v>#REF!</v>
      </c>
      <c r="Y71" s="36" t="e">
        <f t="shared" si="303"/>
        <v>#REF!</v>
      </c>
      <c r="Z71" s="36" t="e">
        <f t="shared" si="304"/>
        <v>#REF!</v>
      </c>
      <c r="AA71" s="36" t="e">
        <f t="shared" si="305"/>
        <v>#REF!</v>
      </c>
      <c r="AB71" s="36" t="e">
        <f t="shared" si="306"/>
        <v>#REF!</v>
      </c>
      <c r="AC71" s="36" t="e">
        <f t="shared" si="307"/>
        <v>#REF!</v>
      </c>
      <c r="AD71" s="36" t="e">
        <f t="shared" si="308"/>
        <v>#REF!</v>
      </c>
      <c r="AE71" s="36" t="e">
        <f t="shared" si="309"/>
        <v>#REF!</v>
      </c>
      <c r="AF71" s="36" t="e">
        <f t="shared" si="310"/>
        <v>#REF!</v>
      </c>
      <c r="AG71" s="36" t="e">
        <f t="shared" si="311"/>
        <v>#REF!</v>
      </c>
      <c r="AH71" s="36" t="e">
        <f t="shared" si="312"/>
        <v>#REF!</v>
      </c>
      <c r="AI71" s="36" t="e">
        <f t="shared" si="313"/>
        <v>#REF!</v>
      </c>
      <c r="AJ71" s="36" t="e">
        <f t="shared" si="314"/>
        <v>#REF!</v>
      </c>
      <c r="AK71" s="36" t="e">
        <f t="shared" si="315"/>
        <v>#REF!</v>
      </c>
      <c r="AL71" s="36" t="e">
        <f t="shared" si="316"/>
        <v>#REF!</v>
      </c>
      <c r="AM71" s="36" t="e">
        <f t="shared" si="317"/>
        <v>#REF!</v>
      </c>
      <c r="AN71" s="36" t="e">
        <f t="shared" si="318"/>
        <v>#REF!</v>
      </c>
      <c r="AO71" s="36" t="e">
        <f t="shared" si="319"/>
        <v>#REF!</v>
      </c>
      <c r="AP71" s="36" t="e">
        <f t="shared" si="320"/>
        <v>#REF!</v>
      </c>
    </row>
    <row r="72" spans="1:42" x14ac:dyDescent="0.25">
      <c r="B72" s="99" t="e">
        <f>IF(qtd_niveis&gt;2,"III","")</f>
        <v>#REF!</v>
      </c>
      <c r="C72" s="35" t="e">
        <f>IF(qtd_niveis&gt;2,IF(NII="I",C70*(perc_niv_II/1+1),C71*(perc_niv_II/1+1)),0)</f>
        <v>#REF!</v>
      </c>
      <c r="D72" s="36" t="e">
        <f>IF(qtd_classes&gt;1,IF(incide_classe="Classe Inicial",C72*(perc_classe_b/1+1),C72*(perc_classe_b/1+1)),0)</f>
        <v>#REF!</v>
      </c>
      <c r="E72" s="36" t="e">
        <f t="shared" si="283"/>
        <v>#REF!</v>
      </c>
      <c r="F72" s="36" t="e">
        <f t="shared" si="284"/>
        <v>#REF!</v>
      </c>
      <c r="G72" s="36" t="e">
        <f t="shared" si="285"/>
        <v>#REF!</v>
      </c>
      <c r="H72" s="36" t="e">
        <f t="shared" si="286"/>
        <v>#REF!</v>
      </c>
      <c r="I72" s="36" t="e">
        <f t="shared" si="287"/>
        <v>#REF!</v>
      </c>
      <c r="J72" s="36" t="e">
        <f t="shared" si="288"/>
        <v>#REF!</v>
      </c>
      <c r="K72" s="36" t="e">
        <f t="shared" si="289"/>
        <v>#REF!</v>
      </c>
      <c r="L72" s="36" t="e">
        <f t="shared" si="290"/>
        <v>#REF!</v>
      </c>
      <c r="M72" s="36" t="e">
        <f t="shared" si="291"/>
        <v>#REF!</v>
      </c>
      <c r="N72" s="36" t="e">
        <f t="shared" si="292"/>
        <v>#REF!</v>
      </c>
      <c r="O72" s="36" t="e">
        <f t="shared" si="293"/>
        <v>#REF!</v>
      </c>
      <c r="P72" s="36" t="e">
        <f t="shared" si="294"/>
        <v>#REF!</v>
      </c>
      <c r="Q72" s="36" t="e">
        <f t="shared" si="295"/>
        <v>#REF!</v>
      </c>
      <c r="R72" s="36" t="e">
        <f t="shared" si="296"/>
        <v>#REF!</v>
      </c>
      <c r="S72" s="36" t="e">
        <f t="shared" si="297"/>
        <v>#REF!</v>
      </c>
      <c r="T72" s="36" t="e">
        <f t="shared" si="298"/>
        <v>#REF!</v>
      </c>
      <c r="U72" s="36" t="e">
        <f t="shared" si="299"/>
        <v>#REF!</v>
      </c>
      <c r="V72" s="36" t="e">
        <f t="shared" si="300"/>
        <v>#REF!</v>
      </c>
      <c r="W72" s="36" t="e">
        <f t="shared" si="301"/>
        <v>#REF!</v>
      </c>
      <c r="X72" s="36" t="e">
        <f t="shared" si="302"/>
        <v>#REF!</v>
      </c>
      <c r="Y72" s="36" t="e">
        <f t="shared" si="303"/>
        <v>#REF!</v>
      </c>
      <c r="Z72" s="36" t="e">
        <f t="shared" si="304"/>
        <v>#REF!</v>
      </c>
      <c r="AA72" s="36" t="e">
        <f t="shared" si="305"/>
        <v>#REF!</v>
      </c>
      <c r="AB72" s="36" t="e">
        <f t="shared" si="306"/>
        <v>#REF!</v>
      </c>
      <c r="AC72" s="36" t="e">
        <f t="shared" si="307"/>
        <v>#REF!</v>
      </c>
      <c r="AD72" s="36" t="e">
        <f t="shared" si="308"/>
        <v>#REF!</v>
      </c>
      <c r="AE72" s="36" t="e">
        <f t="shared" si="309"/>
        <v>#REF!</v>
      </c>
      <c r="AF72" s="36" t="e">
        <f t="shared" si="310"/>
        <v>#REF!</v>
      </c>
      <c r="AG72" s="36" t="e">
        <f t="shared" si="311"/>
        <v>#REF!</v>
      </c>
      <c r="AH72" s="36" t="e">
        <f t="shared" si="312"/>
        <v>#REF!</v>
      </c>
      <c r="AI72" s="36" t="e">
        <f t="shared" si="313"/>
        <v>#REF!</v>
      </c>
      <c r="AJ72" s="36" t="e">
        <f t="shared" si="314"/>
        <v>#REF!</v>
      </c>
      <c r="AK72" s="36" t="e">
        <f t="shared" si="315"/>
        <v>#REF!</v>
      </c>
      <c r="AL72" s="36" t="e">
        <f t="shared" si="316"/>
        <v>#REF!</v>
      </c>
      <c r="AM72" s="36" t="e">
        <f t="shared" si="317"/>
        <v>#REF!</v>
      </c>
      <c r="AN72" s="36" t="e">
        <f t="shared" si="318"/>
        <v>#REF!</v>
      </c>
      <c r="AO72" s="36" t="e">
        <f t="shared" si="319"/>
        <v>#REF!</v>
      </c>
      <c r="AP72" s="36" t="e">
        <f t="shared" si="320"/>
        <v>#REF!</v>
      </c>
    </row>
    <row r="73" spans="1:42" x14ac:dyDescent="0.25">
      <c r="B73" s="99" t="e">
        <f>IF(qtd_niveis&gt;3,"IV","")</f>
        <v>#REF!</v>
      </c>
      <c r="C73" s="83" t="e">
        <f>IF(qtd_niveis&gt;3,IF(NIII="I",C70*(perc_niv_III/1+1),IF(NIII="II",C71*(perc_niv_III/1+1),C72*(perc_niv_III/1+1))),0)</f>
        <v>#REF!</v>
      </c>
      <c r="D73" s="36" t="e">
        <f t="shared" si="282"/>
        <v>#REF!</v>
      </c>
      <c r="E73" s="36" t="e">
        <f t="shared" si="283"/>
        <v>#REF!</v>
      </c>
      <c r="F73" s="36" t="e">
        <f t="shared" si="284"/>
        <v>#REF!</v>
      </c>
      <c r="G73" s="36" t="e">
        <f t="shared" si="285"/>
        <v>#REF!</v>
      </c>
      <c r="H73" s="36" t="e">
        <f t="shared" si="286"/>
        <v>#REF!</v>
      </c>
      <c r="I73" s="36" t="e">
        <f t="shared" si="287"/>
        <v>#REF!</v>
      </c>
      <c r="J73" s="36" t="e">
        <f t="shared" si="288"/>
        <v>#REF!</v>
      </c>
      <c r="K73" s="36" t="e">
        <f t="shared" si="289"/>
        <v>#REF!</v>
      </c>
      <c r="L73" s="36" t="e">
        <f t="shared" si="290"/>
        <v>#REF!</v>
      </c>
      <c r="M73" s="36" t="e">
        <f t="shared" si="291"/>
        <v>#REF!</v>
      </c>
      <c r="N73" s="36" t="e">
        <f t="shared" si="292"/>
        <v>#REF!</v>
      </c>
      <c r="O73" s="36" t="e">
        <f t="shared" si="293"/>
        <v>#REF!</v>
      </c>
      <c r="P73" s="36" t="e">
        <f t="shared" si="294"/>
        <v>#REF!</v>
      </c>
      <c r="Q73" s="36" t="e">
        <f t="shared" si="295"/>
        <v>#REF!</v>
      </c>
      <c r="R73" s="36" t="e">
        <f t="shared" si="296"/>
        <v>#REF!</v>
      </c>
      <c r="S73" s="36" t="e">
        <f t="shared" si="297"/>
        <v>#REF!</v>
      </c>
      <c r="T73" s="36" t="e">
        <f t="shared" si="298"/>
        <v>#REF!</v>
      </c>
      <c r="U73" s="36" t="e">
        <f t="shared" si="299"/>
        <v>#REF!</v>
      </c>
      <c r="V73" s="36" t="e">
        <f t="shared" si="300"/>
        <v>#REF!</v>
      </c>
      <c r="W73" s="36" t="e">
        <f t="shared" si="301"/>
        <v>#REF!</v>
      </c>
      <c r="X73" s="36" t="e">
        <f t="shared" si="302"/>
        <v>#REF!</v>
      </c>
      <c r="Y73" s="36" t="e">
        <f t="shared" si="303"/>
        <v>#REF!</v>
      </c>
      <c r="Z73" s="36" t="e">
        <f t="shared" si="304"/>
        <v>#REF!</v>
      </c>
      <c r="AA73" s="36" t="e">
        <f t="shared" si="305"/>
        <v>#REF!</v>
      </c>
      <c r="AB73" s="36" t="e">
        <f t="shared" si="306"/>
        <v>#REF!</v>
      </c>
      <c r="AC73" s="36" t="e">
        <f t="shared" si="307"/>
        <v>#REF!</v>
      </c>
      <c r="AD73" s="36" t="e">
        <f t="shared" si="308"/>
        <v>#REF!</v>
      </c>
      <c r="AE73" s="36" t="e">
        <f t="shared" si="309"/>
        <v>#REF!</v>
      </c>
      <c r="AF73" s="36" t="e">
        <f t="shared" si="310"/>
        <v>#REF!</v>
      </c>
      <c r="AG73" s="36" t="e">
        <f t="shared" si="311"/>
        <v>#REF!</v>
      </c>
      <c r="AH73" s="36" t="e">
        <f t="shared" si="312"/>
        <v>#REF!</v>
      </c>
      <c r="AI73" s="36" t="e">
        <f t="shared" si="313"/>
        <v>#REF!</v>
      </c>
      <c r="AJ73" s="36" t="e">
        <f t="shared" si="314"/>
        <v>#REF!</v>
      </c>
      <c r="AK73" s="36" t="e">
        <f t="shared" si="315"/>
        <v>#REF!</v>
      </c>
      <c r="AL73" s="36" t="e">
        <f t="shared" si="316"/>
        <v>#REF!</v>
      </c>
      <c r="AM73" s="36" t="e">
        <f t="shared" si="317"/>
        <v>#REF!</v>
      </c>
      <c r="AN73" s="36" t="e">
        <f t="shared" si="318"/>
        <v>#REF!</v>
      </c>
      <c r="AO73" s="36" t="e">
        <f t="shared" si="319"/>
        <v>#REF!</v>
      </c>
      <c r="AP73" s="36" t="e">
        <f t="shared" si="320"/>
        <v>#REF!</v>
      </c>
    </row>
    <row r="74" spans="1:42" x14ac:dyDescent="0.25">
      <c r="B74" s="99" t="e">
        <f>IF(qtd_niveis&gt;4,"V","")</f>
        <v>#REF!</v>
      </c>
      <c r="C74" s="35" t="e">
        <f>IF(qtd_niveis&gt;4,IF(NIV="I",C70*(perc_niv_IV/1+1),IF(NIV="II",C71*(perc_niv_IV/1+1),IF(NIV="III",C72*(perc_niv_IV/1+1),C73*(perc_niv_IV/1+1)))),0)</f>
        <v>#REF!</v>
      </c>
      <c r="D74" s="36" t="e">
        <f t="shared" si="282"/>
        <v>#REF!</v>
      </c>
      <c r="E74" s="36" t="e">
        <f t="shared" si="283"/>
        <v>#REF!</v>
      </c>
      <c r="F74" s="36" t="e">
        <f t="shared" si="284"/>
        <v>#REF!</v>
      </c>
      <c r="G74" s="36" t="e">
        <f t="shared" si="285"/>
        <v>#REF!</v>
      </c>
      <c r="H74" s="36" t="e">
        <f t="shared" si="286"/>
        <v>#REF!</v>
      </c>
      <c r="I74" s="36" t="e">
        <f t="shared" si="287"/>
        <v>#REF!</v>
      </c>
      <c r="J74" s="36" t="e">
        <f t="shared" si="288"/>
        <v>#REF!</v>
      </c>
      <c r="K74" s="36" t="e">
        <f t="shared" si="289"/>
        <v>#REF!</v>
      </c>
      <c r="L74" s="36" t="e">
        <f t="shared" si="290"/>
        <v>#REF!</v>
      </c>
      <c r="M74" s="36" t="e">
        <f t="shared" si="291"/>
        <v>#REF!</v>
      </c>
      <c r="N74" s="36" t="e">
        <f t="shared" si="292"/>
        <v>#REF!</v>
      </c>
      <c r="O74" s="36" t="e">
        <f t="shared" si="293"/>
        <v>#REF!</v>
      </c>
      <c r="P74" s="36" t="e">
        <f t="shared" si="294"/>
        <v>#REF!</v>
      </c>
      <c r="Q74" s="36" t="e">
        <f t="shared" si="295"/>
        <v>#REF!</v>
      </c>
      <c r="R74" s="36" t="e">
        <f t="shared" si="296"/>
        <v>#REF!</v>
      </c>
      <c r="S74" s="36" t="e">
        <f t="shared" si="297"/>
        <v>#REF!</v>
      </c>
      <c r="T74" s="36" t="e">
        <f t="shared" si="298"/>
        <v>#REF!</v>
      </c>
      <c r="U74" s="36" t="e">
        <f t="shared" si="299"/>
        <v>#REF!</v>
      </c>
      <c r="V74" s="36" t="e">
        <f t="shared" si="300"/>
        <v>#REF!</v>
      </c>
      <c r="W74" s="36" t="e">
        <f t="shared" si="301"/>
        <v>#REF!</v>
      </c>
      <c r="X74" s="36" t="e">
        <f t="shared" si="302"/>
        <v>#REF!</v>
      </c>
      <c r="Y74" s="36" t="e">
        <f t="shared" si="303"/>
        <v>#REF!</v>
      </c>
      <c r="Z74" s="36" t="e">
        <f t="shared" si="304"/>
        <v>#REF!</v>
      </c>
      <c r="AA74" s="36" t="e">
        <f t="shared" si="305"/>
        <v>#REF!</v>
      </c>
      <c r="AB74" s="36" t="e">
        <f t="shared" si="306"/>
        <v>#REF!</v>
      </c>
      <c r="AC74" s="36" t="e">
        <f t="shared" si="307"/>
        <v>#REF!</v>
      </c>
      <c r="AD74" s="36" t="e">
        <f t="shared" si="308"/>
        <v>#REF!</v>
      </c>
      <c r="AE74" s="36" t="e">
        <f t="shared" si="309"/>
        <v>#REF!</v>
      </c>
      <c r="AF74" s="36" t="e">
        <f t="shared" si="310"/>
        <v>#REF!</v>
      </c>
      <c r="AG74" s="36" t="e">
        <f t="shared" si="311"/>
        <v>#REF!</v>
      </c>
      <c r="AH74" s="36" t="e">
        <f t="shared" si="312"/>
        <v>#REF!</v>
      </c>
      <c r="AI74" s="36" t="e">
        <f t="shared" si="313"/>
        <v>#REF!</v>
      </c>
      <c r="AJ74" s="36" t="e">
        <f t="shared" si="314"/>
        <v>#REF!</v>
      </c>
      <c r="AK74" s="36" t="e">
        <f t="shared" si="315"/>
        <v>#REF!</v>
      </c>
      <c r="AL74" s="36" t="e">
        <f t="shared" si="316"/>
        <v>#REF!</v>
      </c>
      <c r="AM74" s="36" t="e">
        <f t="shared" si="317"/>
        <v>#REF!</v>
      </c>
      <c r="AN74" s="36" t="e">
        <f t="shared" si="318"/>
        <v>#REF!</v>
      </c>
      <c r="AO74" s="36" t="e">
        <f t="shared" si="319"/>
        <v>#REF!</v>
      </c>
      <c r="AP74" s="36" t="e">
        <f t="shared" si="320"/>
        <v>#REF!</v>
      </c>
    </row>
    <row r="75" spans="1:42" x14ac:dyDescent="0.25">
      <c r="B75" s="99" t="e">
        <f>IF(qtd_niveis&gt;5,"VI","")</f>
        <v>#REF!</v>
      </c>
      <c r="C75" s="83" t="e">
        <f>IF(qtd_niveis&gt;5,IF(NV="I",C70*(perc_niv_V/1+1),IF(NV="II",C71*(perc_niv_V/1+1),IF(NV="III",C72*(perc_niv_V/1+1),IF(NV="IV",C73*(perc_niv_V/1+1),C74*(perc_niv_V/1+1))))),0)</f>
        <v>#REF!</v>
      </c>
      <c r="D75" s="36" t="e">
        <f t="shared" si="282"/>
        <v>#REF!</v>
      </c>
      <c r="E75" s="36" t="e">
        <f t="shared" si="283"/>
        <v>#REF!</v>
      </c>
      <c r="F75" s="36" t="e">
        <f t="shared" si="284"/>
        <v>#REF!</v>
      </c>
      <c r="G75" s="36" t="e">
        <f t="shared" si="285"/>
        <v>#REF!</v>
      </c>
      <c r="H75" s="36" t="e">
        <f t="shared" si="286"/>
        <v>#REF!</v>
      </c>
      <c r="I75" s="36" t="e">
        <f t="shared" si="287"/>
        <v>#REF!</v>
      </c>
      <c r="J75" s="36" t="e">
        <f t="shared" si="288"/>
        <v>#REF!</v>
      </c>
      <c r="K75" s="36" t="e">
        <f t="shared" si="289"/>
        <v>#REF!</v>
      </c>
      <c r="L75" s="36" t="e">
        <f t="shared" si="290"/>
        <v>#REF!</v>
      </c>
      <c r="M75" s="36" t="e">
        <f t="shared" si="291"/>
        <v>#REF!</v>
      </c>
      <c r="N75" s="36" t="e">
        <f t="shared" si="292"/>
        <v>#REF!</v>
      </c>
      <c r="O75" s="36" t="e">
        <f t="shared" si="293"/>
        <v>#REF!</v>
      </c>
      <c r="P75" s="36" t="e">
        <f t="shared" si="294"/>
        <v>#REF!</v>
      </c>
      <c r="Q75" s="36" t="e">
        <f t="shared" si="295"/>
        <v>#REF!</v>
      </c>
      <c r="R75" s="36" t="e">
        <f t="shared" si="296"/>
        <v>#REF!</v>
      </c>
      <c r="S75" s="36" t="e">
        <f t="shared" si="297"/>
        <v>#REF!</v>
      </c>
      <c r="T75" s="36" t="e">
        <f t="shared" si="298"/>
        <v>#REF!</v>
      </c>
      <c r="U75" s="36" t="e">
        <f t="shared" si="299"/>
        <v>#REF!</v>
      </c>
      <c r="V75" s="36" t="e">
        <f t="shared" si="300"/>
        <v>#REF!</v>
      </c>
      <c r="W75" s="36" t="e">
        <f t="shared" si="301"/>
        <v>#REF!</v>
      </c>
      <c r="X75" s="36" t="e">
        <f t="shared" si="302"/>
        <v>#REF!</v>
      </c>
      <c r="Y75" s="36" t="e">
        <f t="shared" si="303"/>
        <v>#REF!</v>
      </c>
      <c r="Z75" s="36" t="e">
        <f t="shared" si="304"/>
        <v>#REF!</v>
      </c>
      <c r="AA75" s="36" t="e">
        <f t="shared" si="305"/>
        <v>#REF!</v>
      </c>
      <c r="AB75" s="36" t="e">
        <f t="shared" si="306"/>
        <v>#REF!</v>
      </c>
      <c r="AC75" s="36" t="e">
        <f t="shared" si="307"/>
        <v>#REF!</v>
      </c>
      <c r="AD75" s="36" t="e">
        <f t="shared" si="308"/>
        <v>#REF!</v>
      </c>
      <c r="AE75" s="36" t="e">
        <f t="shared" si="309"/>
        <v>#REF!</v>
      </c>
      <c r="AF75" s="36" t="e">
        <f t="shared" si="310"/>
        <v>#REF!</v>
      </c>
      <c r="AG75" s="36" t="e">
        <f t="shared" si="311"/>
        <v>#REF!</v>
      </c>
      <c r="AH75" s="36" t="e">
        <f t="shared" si="312"/>
        <v>#REF!</v>
      </c>
      <c r="AI75" s="36" t="e">
        <f t="shared" si="313"/>
        <v>#REF!</v>
      </c>
      <c r="AJ75" s="36" t="e">
        <f t="shared" si="314"/>
        <v>#REF!</v>
      </c>
      <c r="AK75" s="36" t="e">
        <f t="shared" si="315"/>
        <v>#REF!</v>
      </c>
      <c r="AL75" s="36" t="e">
        <f t="shared" si="316"/>
        <v>#REF!</v>
      </c>
      <c r="AM75" s="36" t="e">
        <f t="shared" si="317"/>
        <v>#REF!</v>
      </c>
      <c r="AN75" s="36" t="e">
        <f t="shared" si="318"/>
        <v>#REF!</v>
      </c>
      <c r="AO75" s="36" t="e">
        <f t="shared" si="319"/>
        <v>#REF!</v>
      </c>
      <c r="AP75" s="36" t="e">
        <f t="shared" si="320"/>
        <v>#REF!</v>
      </c>
    </row>
    <row r="76" spans="1:42" x14ac:dyDescent="0.25">
      <c r="B76" s="99" t="e">
        <f>IF(qtd_niveis&gt;6,"VII","")</f>
        <v>#REF!</v>
      </c>
      <c r="C76" s="83" t="e">
        <f>IF(qtd_niveis&gt;6,IF(NVI="I",C70*(perc_niv_VI/1+1),IF(NVI="II",C71*(perc_niv_VI/1+1),IF(NVI="III",C72*(perc_niv_VI/1+1),IF(NVI="IV",C73*(perc_niv_VI/1+1),IF(NVI="V",C74*(perc_niv_VI/1+1),C75*(perc_niv_VI/1+1)))))),0)</f>
        <v>#REF!</v>
      </c>
      <c r="D76" s="36" t="e">
        <f t="shared" si="282"/>
        <v>#REF!</v>
      </c>
      <c r="E76" s="36" t="e">
        <f t="shared" si="283"/>
        <v>#REF!</v>
      </c>
      <c r="F76" s="36" t="e">
        <f t="shared" si="284"/>
        <v>#REF!</v>
      </c>
      <c r="G76" s="36" t="e">
        <f t="shared" si="285"/>
        <v>#REF!</v>
      </c>
      <c r="H76" s="36" t="e">
        <f t="shared" si="286"/>
        <v>#REF!</v>
      </c>
      <c r="I76" s="36" t="e">
        <f t="shared" si="287"/>
        <v>#REF!</v>
      </c>
      <c r="J76" s="36" t="e">
        <f t="shared" si="288"/>
        <v>#REF!</v>
      </c>
      <c r="K76" s="36" t="e">
        <f t="shared" si="289"/>
        <v>#REF!</v>
      </c>
      <c r="L76" s="36" t="e">
        <f t="shared" si="290"/>
        <v>#REF!</v>
      </c>
      <c r="M76" s="36" t="e">
        <f t="shared" si="291"/>
        <v>#REF!</v>
      </c>
      <c r="N76" s="36" t="e">
        <f t="shared" si="292"/>
        <v>#REF!</v>
      </c>
      <c r="O76" s="36" t="e">
        <f t="shared" si="293"/>
        <v>#REF!</v>
      </c>
      <c r="P76" s="36" t="e">
        <f t="shared" si="294"/>
        <v>#REF!</v>
      </c>
      <c r="Q76" s="36" t="e">
        <f t="shared" si="295"/>
        <v>#REF!</v>
      </c>
      <c r="R76" s="36" t="e">
        <f t="shared" si="296"/>
        <v>#REF!</v>
      </c>
      <c r="S76" s="36" t="e">
        <f t="shared" si="297"/>
        <v>#REF!</v>
      </c>
      <c r="T76" s="36" t="e">
        <f t="shared" si="298"/>
        <v>#REF!</v>
      </c>
      <c r="U76" s="36" t="e">
        <f t="shared" si="299"/>
        <v>#REF!</v>
      </c>
      <c r="V76" s="36" t="e">
        <f t="shared" si="300"/>
        <v>#REF!</v>
      </c>
      <c r="W76" s="36" t="e">
        <f t="shared" si="301"/>
        <v>#REF!</v>
      </c>
      <c r="X76" s="36" t="e">
        <f t="shared" si="302"/>
        <v>#REF!</v>
      </c>
      <c r="Y76" s="36" t="e">
        <f t="shared" si="303"/>
        <v>#REF!</v>
      </c>
      <c r="Z76" s="36" t="e">
        <f t="shared" si="304"/>
        <v>#REF!</v>
      </c>
      <c r="AA76" s="36" t="e">
        <f t="shared" si="305"/>
        <v>#REF!</v>
      </c>
      <c r="AB76" s="36" t="e">
        <f t="shared" si="306"/>
        <v>#REF!</v>
      </c>
      <c r="AC76" s="36" t="e">
        <f t="shared" si="307"/>
        <v>#REF!</v>
      </c>
      <c r="AD76" s="36" t="e">
        <f t="shared" si="308"/>
        <v>#REF!</v>
      </c>
      <c r="AE76" s="36" t="e">
        <f t="shared" si="309"/>
        <v>#REF!</v>
      </c>
      <c r="AF76" s="36" t="e">
        <f t="shared" si="310"/>
        <v>#REF!</v>
      </c>
      <c r="AG76" s="36" t="e">
        <f t="shared" si="311"/>
        <v>#REF!</v>
      </c>
      <c r="AH76" s="36" t="e">
        <f t="shared" si="312"/>
        <v>#REF!</v>
      </c>
      <c r="AI76" s="36" t="e">
        <f t="shared" si="313"/>
        <v>#REF!</v>
      </c>
      <c r="AJ76" s="36" t="e">
        <f t="shared" si="314"/>
        <v>#REF!</v>
      </c>
      <c r="AK76" s="36" t="e">
        <f t="shared" si="315"/>
        <v>#REF!</v>
      </c>
      <c r="AL76" s="36" t="e">
        <f t="shared" si="316"/>
        <v>#REF!</v>
      </c>
      <c r="AM76" s="36" t="e">
        <f t="shared" si="317"/>
        <v>#REF!</v>
      </c>
      <c r="AN76" s="36" t="e">
        <f t="shared" si="318"/>
        <v>#REF!</v>
      </c>
      <c r="AO76" s="36" t="e">
        <f t="shared" si="319"/>
        <v>#REF!</v>
      </c>
      <c r="AP76" s="36" t="e">
        <f t="shared" si="320"/>
        <v>#REF!</v>
      </c>
    </row>
    <row r="77" spans="1:42" x14ac:dyDescent="0.25">
      <c r="B77" s="99" t="e">
        <f>IF(qtd_niveis&gt;7,"VIII","")</f>
        <v>#REF!</v>
      </c>
      <c r="C77" s="83" t="e">
        <f>IF(qtd_niveis&gt;7,IF(NVII="I",C70*(perc_niv_VII/1+1),IF(NVII="II",C71*(perc_niv_VII/1+1),IF(NVII="III",C72*(perc_niv_VII/1+1),IF(NVII="IV",C73*(perc_niv_VII/1+1),IF(NVII="V",C74*(perc_niv_VII/1+1),IF(NVII="VI",C75*(perc_niv_VII/1+1),C76*(perc_niv_VII/1+1))))))),0)</f>
        <v>#REF!</v>
      </c>
      <c r="D77" s="36" t="e">
        <f t="shared" si="282"/>
        <v>#REF!</v>
      </c>
      <c r="E77" s="36" t="e">
        <f t="shared" si="283"/>
        <v>#REF!</v>
      </c>
      <c r="F77" s="36" t="e">
        <f t="shared" si="284"/>
        <v>#REF!</v>
      </c>
      <c r="G77" s="36" t="e">
        <f t="shared" si="285"/>
        <v>#REF!</v>
      </c>
      <c r="H77" s="36" t="e">
        <f t="shared" si="286"/>
        <v>#REF!</v>
      </c>
      <c r="I77" s="36" t="e">
        <f t="shared" si="287"/>
        <v>#REF!</v>
      </c>
      <c r="J77" s="36" t="e">
        <f t="shared" si="288"/>
        <v>#REF!</v>
      </c>
      <c r="K77" s="36" t="e">
        <f t="shared" si="289"/>
        <v>#REF!</v>
      </c>
      <c r="L77" s="36" t="e">
        <f t="shared" si="290"/>
        <v>#REF!</v>
      </c>
      <c r="M77" s="36" t="e">
        <f t="shared" si="291"/>
        <v>#REF!</v>
      </c>
      <c r="N77" s="36" t="e">
        <f t="shared" si="292"/>
        <v>#REF!</v>
      </c>
      <c r="O77" s="36" t="e">
        <f t="shared" si="293"/>
        <v>#REF!</v>
      </c>
      <c r="P77" s="36" t="e">
        <f t="shared" si="294"/>
        <v>#REF!</v>
      </c>
      <c r="Q77" s="36" t="e">
        <f t="shared" si="295"/>
        <v>#REF!</v>
      </c>
      <c r="R77" s="36" t="e">
        <f t="shared" si="296"/>
        <v>#REF!</v>
      </c>
      <c r="S77" s="36" t="e">
        <f t="shared" si="297"/>
        <v>#REF!</v>
      </c>
      <c r="T77" s="36" t="e">
        <f t="shared" si="298"/>
        <v>#REF!</v>
      </c>
      <c r="U77" s="36" t="e">
        <f t="shared" si="299"/>
        <v>#REF!</v>
      </c>
      <c r="V77" s="36" t="e">
        <f t="shared" si="300"/>
        <v>#REF!</v>
      </c>
      <c r="W77" s="36" t="e">
        <f t="shared" si="301"/>
        <v>#REF!</v>
      </c>
      <c r="X77" s="36" t="e">
        <f t="shared" si="302"/>
        <v>#REF!</v>
      </c>
      <c r="Y77" s="36" t="e">
        <f t="shared" si="303"/>
        <v>#REF!</v>
      </c>
      <c r="Z77" s="36" t="e">
        <f t="shared" si="304"/>
        <v>#REF!</v>
      </c>
      <c r="AA77" s="36" t="e">
        <f t="shared" si="305"/>
        <v>#REF!</v>
      </c>
      <c r="AB77" s="36" t="e">
        <f t="shared" si="306"/>
        <v>#REF!</v>
      </c>
      <c r="AC77" s="36" t="e">
        <f t="shared" si="307"/>
        <v>#REF!</v>
      </c>
      <c r="AD77" s="36" t="e">
        <f t="shared" si="308"/>
        <v>#REF!</v>
      </c>
      <c r="AE77" s="36" t="e">
        <f t="shared" si="309"/>
        <v>#REF!</v>
      </c>
      <c r="AF77" s="36" t="e">
        <f t="shared" si="310"/>
        <v>#REF!</v>
      </c>
      <c r="AG77" s="36" t="e">
        <f t="shared" si="311"/>
        <v>#REF!</v>
      </c>
      <c r="AH77" s="36" t="e">
        <f t="shared" si="312"/>
        <v>#REF!</v>
      </c>
      <c r="AI77" s="36" t="e">
        <f t="shared" si="313"/>
        <v>#REF!</v>
      </c>
      <c r="AJ77" s="36" t="e">
        <f t="shared" si="314"/>
        <v>#REF!</v>
      </c>
      <c r="AK77" s="36" t="e">
        <f t="shared" si="315"/>
        <v>#REF!</v>
      </c>
      <c r="AL77" s="36" t="e">
        <f t="shared" si="316"/>
        <v>#REF!</v>
      </c>
      <c r="AM77" s="36" t="e">
        <f t="shared" si="317"/>
        <v>#REF!</v>
      </c>
      <c r="AN77" s="36" t="e">
        <f t="shared" si="318"/>
        <v>#REF!</v>
      </c>
      <c r="AO77" s="36" t="e">
        <f t="shared" si="319"/>
        <v>#REF!</v>
      </c>
      <c r="AP77" s="36" t="e">
        <f t="shared" si="320"/>
        <v>#REF!</v>
      </c>
    </row>
    <row r="78" spans="1:42" x14ac:dyDescent="0.25">
      <c r="A78" s="2"/>
      <c r="B78" s="99"/>
      <c r="C78" s="150" t="s">
        <v>61</v>
      </c>
      <c r="D78" s="150"/>
      <c r="E78" s="150"/>
      <c r="F78" s="150"/>
      <c r="G78" s="150"/>
      <c r="H78" s="100" t="e">
        <f>ch_9</f>
        <v>#REF!</v>
      </c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85"/>
      <c r="X78" s="86"/>
    </row>
    <row r="79" spans="1:42" x14ac:dyDescent="0.25">
      <c r="B79" s="99" t="e">
        <f>IF(qtd_niveis&gt;0,"I","")</f>
        <v>#REF!</v>
      </c>
      <c r="C79" s="35" t="e">
        <f>IF(piso_prop="Sim",piso_ch1*H78/ch_1,piso_ch9)</f>
        <v>#REF!</v>
      </c>
      <c r="D79" s="36" t="e">
        <f t="shared" ref="D79:D86" si="321">IF(qtd_classes&gt;1,IF(incide_classe="Classe Inicial",C79*(perc_classe_b/1+1),C79*(perc_classe_b/1+1)),0)</f>
        <v>#REF!</v>
      </c>
      <c r="E79" s="36" t="e">
        <f t="shared" ref="E79:E86" si="322">IF(qtd_classes&gt;2,IF(incide_classe="Classe Inicial",C79*(perc_classe_c/1+1),D79*(perc_classe_c/1+1)),0)</f>
        <v>#REF!</v>
      </c>
      <c r="F79" s="36" t="e">
        <f t="shared" ref="F79:F86" si="323">IF(qtd_classes&gt;3,IF(incide_classe="Classe Inicial",C79*(perc_classe_d/1+1),E79*(perc_classe_d/1+1)),0)</f>
        <v>#REF!</v>
      </c>
      <c r="G79" s="36" t="e">
        <f t="shared" ref="G79:G86" si="324">IF(qtd_classes&gt;4,IF(incide_classe="Classe Inicial",C79*(perc_classe_e/1+1),F79*(perc_classe_e/1+1)),0)</f>
        <v>#REF!</v>
      </c>
      <c r="H79" s="36" t="e">
        <f t="shared" ref="H79:H86" si="325">IF(qtd_classes&gt;5,IF(incide_classe="Classe Inicial",C79*(perc_classe_f/1+1),G79*(perc_classe_f/1+1)),0)</f>
        <v>#REF!</v>
      </c>
      <c r="I79" s="36" t="e">
        <f t="shared" ref="I79:I86" si="326">IF(qtd_classes&gt;6,IF(incide_classe="Classe Inicial",C79*(perc_classe_g/1+1),H79*(perc_classe_g/1+1)),0)</f>
        <v>#REF!</v>
      </c>
      <c r="J79" s="36" t="e">
        <f t="shared" ref="J79:J86" si="327">IF(qtd_classes&gt;7,IF(incide_classe="Classe Inicial",C79*(perc_classe_h/1+1),I79*(perc_classe_h/1+1)),0)</f>
        <v>#REF!</v>
      </c>
      <c r="K79" s="36" t="e">
        <f t="shared" ref="K79:K86" si="328">IF(qtd_classes&gt;8,IF(incide_classe="Classe Inicial",C79*(perc_classe_i/1+1),J79*(perc_classe_i/1+1)),0)</f>
        <v>#REF!</v>
      </c>
      <c r="L79" s="36" t="e">
        <f t="shared" ref="L79:L86" si="329">IF(qtd_classes&gt;9,IF(incide_classe="Classe Inicial",C79*(perc_classe_j/1+1),K79*(perc_classe_j/1+1)),0)</f>
        <v>#REF!</v>
      </c>
      <c r="M79" s="36" t="e">
        <f t="shared" ref="M79:M86" si="330">IF(qtd_classes&gt;10,IF(incide_classe="Classe Inicial",C79*(perc_classe_k/1+1),L79*(perc_classe_k/1+1)),0)</f>
        <v>#REF!</v>
      </c>
      <c r="N79" s="36" t="e">
        <f t="shared" ref="N79:N86" si="331">IF(qtd_classes&gt;11,IF(incide_classe="Classe Inicial",C79*(perc_classe_l/1+1),M79*(perc_classe_l/1+1)),0)</f>
        <v>#REF!</v>
      </c>
      <c r="O79" s="36" t="e">
        <f t="shared" ref="O79:O86" si="332">IF(qtd_classes&gt;12,IF(incide_classe="Classe Inicial",C79*(perc_classe_m/1+1),N79*(perc_classe_m/1+1)),0)</f>
        <v>#REF!</v>
      </c>
      <c r="P79" s="36" t="e">
        <f t="shared" ref="P79:P86" si="333">IF(qtd_classes&gt;13,IF(incide_classe="Classe Inicial",C79*(perc_classe_n/1+1),O79*(perc_classe_n/1+1)),0)</f>
        <v>#REF!</v>
      </c>
      <c r="Q79" s="36" t="e">
        <f t="shared" ref="Q79:Q86" si="334">IF(qtd_classes&gt;14,IF(incide_classe="Classe Inicial",C79*(perc_classe_o/1+1),P79*(perc_classe_o/1+1)),0)</f>
        <v>#REF!</v>
      </c>
      <c r="R79" s="36" t="e">
        <f t="shared" ref="R79:R86" si="335">IF(qtd_classes&gt;15,IF(incide_classe="Classe Inicial",C79*(perc_classe_p/1+1),Q79*(perc_classe_p/1+1)),0)</f>
        <v>#REF!</v>
      </c>
      <c r="S79" s="36" t="e">
        <f t="shared" ref="S79:S86" si="336">IF(qtd_classes&gt;16,IF(incide_classe="Classe Inicial",C79*(perc_classe_q/1+1),R79*(perc_classe_q/1+1)),0)</f>
        <v>#REF!</v>
      </c>
      <c r="T79" s="36" t="e">
        <f t="shared" ref="T79:T86" si="337">IF(qtd_classes&gt;17,IF(incide_classe="Classe Inicial",C79*(perc_classe_r/1+1),S79*(perc_classe_r/1+1)),0)</f>
        <v>#REF!</v>
      </c>
      <c r="U79" s="36" t="e">
        <f t="shared" ref="U79:U86" si="338">IF(qtd_classes&gt;18,IF(incide_classe="Classe Inicial",C79*(perc_classe_s/1+1),T79*(perc_classe_s/1+1)),0)</f>
        <v>#REF!</v>
      </c>
      <c r="V79" s="36" t="e">
        <f t="shared" ref="V79:V86" si="339">IF(qtd_classes&gt;19,IF(incide_classe="Classe Inicial",C79*(perc_classe_t/1+1),U79*(perc_classe_t/1+1)),0)</f>
        <v>#REF!</v>
      </c>
      <c r="W79" s="36" t="e">
        <f t="shared" ref="W79:W86" si="340">IF(qtd_classes&gt;20,IF(incide_classe="Classe Inicial",C79*(perc_classe_u/1+1),V79*(perc_classe_u/1+1)),0)</f>
        <v>#REF!</v>
      </c>
      <c r="X79" s="36" t="e">
        <f t="shared" ref="X79:X86" si="341">IF(qtd_classes&gt;21,IF(incide_classe="Classe Inicial",C79*(perc_classe_v/1+1),W79*(perc_classe_v/1+1)),0)</f>
        <v>#REF!</v>
      </c>
      <c r="Y79" s="36" t="e">
        <f t="shared" ref="Y79:Y86" si="342">IF(qtd_classes&gt;22,IF(incide_classe="Classe Inicial",C79*(perc_classe_w/1+1),X79*(perc_classe_w/1+1)),0)</f>
        <v>#REF!</v>
      </c>
      <c r="Z79" s="36" t="e">
        <f t="shared" ref="Z79:Z86" si="343">IF(qtd_classes&gt;23,IF(incide_classe="Classe Inicial",C79*(perc_classe_x/1+1),Y79*(perc_classe_x/1+1)),0)</f>
        <v>#REF!</v>
      </c>
      <c r="AA79" s="36" t="e">
        <f t="shared" ref="AA79:AA86" si="344">IF(qtd_classes&gt;24,IF(incide_classe="Classe Inicial",C79*(perc_classe_y/1+1),Z79*(perc_classe_y/1+1)),0)</f>
        <v>#REF!</v>
      </c>
      <c r="AB79" s="36" t="e">
        <f t="shared" ref="AB79:AB86" si="345">IF(qtd_classes&gt;25,IF(incide_classe="Classe Inicial",C79*(perc_classe_z/1+1),AA79*(perc_classe_z/1+1)),0)</f>
        <v>#REF!</v>
      </c>
      <c r="AC79" s="36" t="e">
        <f t="shared" ref="AC79:AC86" si="346">IF(qtd_classes&gt;26,IF(incide_classe="Classe Inicial",C79*(perc_classe_aa/1+1),AB79*(perc_classe_aa/1+1)),0)</f>
        <v>#REF!</v>
      </c>
      <c r="AD79" s="36" t="e">
        <f t="shared" ref="AD79:AD86" si="347">IF(qtd_classes&gt;27,IF(incide_classe="Classe Inicial",C79*(perc_classe_ab/1+1),AC79*(perc_classe_ab/1+1)),0)</f>
        <v>#REF!</v>
      </c>
      <c r="AE79" s="36" t="e">
        <f t="shared" ref="AE79:AE86" si="348">IF(qtd_classes&gt;28,IF(incide_classe="Classe Inicial",C79*(perc_classe_ac/1+1),AD79*(perc_classe_ac/1+1)),0)</f>
        <v>#REF!</v>
      </c>
      <c r="AF79" s="36" t="e">
        <f t="shared" ref="AF79:AF86" si="349">IF(qtd_classes&gt;29,IF(incide_classe="Classe Inicial",C79*(perc_classe_ad/1+1),AE79*(perc_classe_ad/1+1)),0)</f>
        <v>#REF!</v>
      </c>
      <c r="AG79" s="36" t="e">
        <f t="shared" ref="AG79:AG86" si="350">IF(qtd_classes&gt;30,IF(incide_classe="Classe Inicial",C79*(perc_classe_ae/1+1),AF79*(perc_classe_ae/1+1)),0)</f>
        <v>#REF!</v>
      </c>
      <c r="AH79" s="36" t="e">
        <f t="shared" ref="AH79:AH86" si="351">IF(qtd_classes&gt;31,IF(incide_classe="Classe Inicial",C79*(perc_classe_af/1+1),AG79*(perc_classe_af/1+1)),0)</f>
        <v>#REF!</v>
      </c>
      <c r="AI79" s="36" t="e">
        <f t="shared" ref="AI79:AI86" si="352">IF(qtd_classes&gt;32,IF(incide_classe="Classe Inicial",C79*(perc_classe_ag/1+1),AH79*(perc_classe_ag/1+1)),0)</f>
        <v>#REF!</v>
      </c>
      <c r="AJ79" s="36" t="e">
        <f t="shared" ref="AJ79:AJ86" si="353">IF(qtd_classes&gt;33,IF(incide_classe="Classe Inicial",C79*(perc_classe_ah/1+1),AI79*(perc_classe_ah/1+1)),0)</f>
        <v>#REF!</v>
      </c>
      <c r="AK79" s="36" t="e">
        <f t="shared" ref="AK79:AK86" si="354">IF(qtd_classes&gt;34,IF(incide_classe="Classe Inicial",C79*(perc_classe_ai/1+1),AJ79*(perc_classe_ai/1+1)),0)</f>
        <v>#REF!</v>
      </c>
      <c r="AL79" s="36" t="e">
        <f t="shared" ref="AL79:AL86" si="355">IF(qtd_classes&gt;35,IF(incide_classe="Classe Inicial",C79*(perc_classe_aj/1+1),AK79*(perc_classe_aj/1+1)),0)</f>
        <v>#REF!</v>
      </c>
      <c r="AM79" s="36" t="e">
        <f t="shared" ref="AM79:AM86" si="356">IF(qtd_classes&gt;36,IF(incide_classe="Classe Inicial",C79*(perc_classe_ak/1+1),AL79*(perc_classe_ak/1+1)),0)</f>
        <v>#REF!</v>
      </c>
      <c r="AN79" s="36" t="e">
        <f t="shared" ref="AN79:AN86" si="357">IF(qtd_classes&gt;37,IF(incide_classe="Classe Inicial",C79*(perc_classe_al/1+1),AM79*(perc_classe_al/1+1)),0)</f>
        <v>#REF!</v>
      </c>
      <c r="AO79" s="36" t="e">
        <f t="shared" ref="AO79:AO86" si="358">IF(qtd_classes&gt;38,IF(incide_classe="Classe Inicial",C79*(perc_classe_am/1+1),AN79*(perc_classe_am/1+1)),0)</f>
        <v>#REF!</v>
      </c>
      <c r="AP79" s="36" t="e">
        <f t="shared" ref="AP79:AP86" si="359">IF(qtd_classes&gt;39,IF(incide_classe="Classe Inicial",C79*(perc_classe_an/1+1),AO79*(perc_classe_an/1+1)),0)</f>
        <v>#REF!</v>
      </c>
    </row>
    <row r="80" spans="1:42" x14ac:dyDescent="0.25">
      <c r="B80" s="99" t="e">
        <f>IF(qtd_niveis&gt;1,"II","")</f>
        <v>#REF!</v>
      </c>
      <c r="C80" s="83" t="e">
        <f>IF(qtd_niveis&gt;1,IF(NI="I",C79*(perc_niv_I/1+1),C79*(perc_niv_I/1+1)),0)</f>
        <v>#REF!</v>
      </c>
      <c r="D80" s="36" t="e">
        <f t="shared" si="321"/>
        <v>#REF!</v>
      </c>
      <c r="E80" s="36" t="e">
        <f t="shared" si="322"/>
        <v>#REF!</v>
      </c>
      <c r="F80" s="36" t="e">
        <f t="shared" si="323"/>
        <v>#REF!</v>
      </c>
      <c r="G80" s="36" t="e">
        <f t="shared" si="324"/>
        <v>#REF!</v>
      </c>
      <c r="H80" s="36" t="e">
        <f t="shared" si="325"/>
        <v>#REF!</v>
      </c>
      <c r="I80" s="36" t="e">
        <f t="shared" si="326"/>
        <v>#REF!</v>
      </c>
      <c r="J80" s="36" t="e">
        <f t="shared" si="327"/>
        <v>#REF!</v>
      </c>
      <c r="K80" s="36" t="e">
        <f t="shared" si="328"/>
        <v>#REF!</v>
      </c>
      <c r="L80" s="36" t="e">
        <f t="shared" si="329"/>
        <v>#REF!</v>
      </c>
      <c r="M80" s="36" t="e">
        <f t="shared" si="330"/>
        <v>#REF!</v>
      </c>
      <c r="N80" s="36" t="e">
        <f t="shared" si="331"/>
        <v>#REF!</v>
      </c>
      <c r="O80" s="36" t="e">
        <f t="shared" si="332"/>
        <v>#REF!</v>
      </c>
      <c r="P80" s="36" t="e">
        <f t="shared" si="333"/>
        <v>#REF!</v>
      </c>
      <c r="Q80" s="36" t="e">
        <f t="shared" si="334"/>
        <v>#REF!</v>
      </c>
      <c r="R80" s="36" t="e">
        <f t="shared" si="335"/>
        <v>#REF!</v>
      </c>
      <c r="S80" s="36" t="e">
        <f t="shared" si="336"/>
        <v>#REF!</v>
      </c>
      <c r="T80" s="36" t="e">
        <f t="shared" si="337"/>
        <v>#REF!</v>
      </c>
      <c r="U80" s="36" t="e">
        <f t="shared" si="338"/>
        <v>#REF!</v>
      </c>
      <c r="V80" s="36" t="e">
        <f t="shared" si="339"/>
        <v>#REF!</v>
      </c>
      <c r="W80" s="36" t="e">
        <f t="shared" si="340"/>
        <v>#REF!</v>
      </c>
      <c r="X80" s="36" t="e">
        <f t="shared" si="341"/>
        <v>#REF!</v>
      </c>
      <c r="Y80" s="36" t="e">
        <f t="shared" si="342"/>
        <v>#REF!</v>
      </c>
      <c r="Z80" s="36" t="e">
        <f t="shared" si="343"/>
        <v>#REF!</v>
      </c>
      <c r="AA80" s="36" t="e">
        <f t="shared" si="344"/>
        <v>#REF!</v>
      </c>
      <c r="AB80" s="36" t="e">
        <f t="shared" si="345"/>
        <v>#REF!</v>
      </c>
      <c r="AC80" s="36" t="e">
        <f t="shared" si="346"/>
        <v>#REF!</v>
      </c>
      <c r="AD80" s="36" t="e">
        <f t="shared" si="347"/>
        <v>#REF!</v>
      </c>
      <c r="AE80" s="36" t="e">
        <f t="shared" si="348"/>
        <v>#REF!</v>
      </c>
      <c r="AF80" s="36" t="e">
        <f t="shared" si="349"/>
        <v>#REF!</v>
      </c>
      <c r="AG80" s="36" t="e">
        <f t="shared" si="350"/>
        <v>#REF!</v>
      </c>
      <c r="AH80" s="36" t="e">
        <f t="shared" si="351"/>
        <v>#REF!</v>
      </c>
      <c r="AI80" s="36" t="e">
        <f t="shared" si="352"/>
        <v>#REF!</v>
      </c>
      <c r="AJ80" s="36" t="e">
        <f t="shared" si="353"/>
        <v>#REF!</v>
      </c>
      <c r="AK80" s="36" t="e">
        <f t="shared" si="354"/>
        <v>#REF!</v>
      </c>
      <c r="AL80" s="36" t="e">
        <f t="shared" si="355"/>
        <v>#REF!</v>
      </c>
      <c r="AM80" s="36" t="e">
        <f t="shared" si="356"/>
        <v>#REF!</v>
      </c>
      <c r="AN80" s="36" t="e">
        <f t="shared" si="357"/>
        <v>#REF!</v>
      </c>
      <c r="AO80" s="36" t="e">
        <f t="shared" si="358"/>
        <v>#REF!</v>
      </c>
      <c r="AP80" s="36" t="e">
        <f t="shared" si="359"/>
        <v>#REF!</v>
      </c>
    </row>
    <row r="81" spans="1:42" x14ac:dyDescent="0.25">
      <c r="B81" s="99" t="e">
        <f>IF(qtd_niveis&gt;2,"III","")</f>
        <v>#REF!</v>
      </c>
      <c r="C81" s="35" t="e">
        <f>IF(qtd_niveis&gt;2,IF(NII="I",C79*(perc_niv_II/1+1),C80*(perc_niv_II/1+1)),0)</f>
        <v>#REF!</v>
      </c>
      <c r="D81" s="36" t="e">
        <f>IF(qtd_classes&gt;1,IF(incide_classe="Classe Inicial",C81*(perc_classe_b/1+1),C81*(perc_classe_b/1+1)),0)</f>
        <v>#REF!</v>
      </c>
      <c r="E81" s="36" t="e">
        <f t="shared" si="322"/>
        <v>#REF!</v>
      </c>
      <c r="F81" s="36" t="e">
        <f t="shared" si="323"/>
        <v>#REF!</v>
      </c>
      <c r="G81" s="36" t="e">
        <f t="shared" si="324"/>
        <v>#REF!</v>
      </c>
      <c r="H81" s="36" t="e">
        <f t="shared" si="325"/>
        <v>#REF!</v>
      </c>
      <c r="I81" s="36" t="e">
        <f t="shared" si="326"/>
        <v>#REF!</v>
      </c>
      <c r="J81" s="36" t="e">
        <f t="shared" si="327"/>
        <v>#REF!</v>
      </c>
      <c r="K81" s="36" t="e">
        <f t="shared" si="328"/>
        <v>#REF!</v>
      </c>
      <c r="L81" s="36" t="e">
        <f t="shared" si="329"/>
        <v>#REF!</v>
      </c>
      <c r="M81" s="36" t="e">
        <f t="shared" si="330"/>
        <v>#REF!</v>
      </c>
      <c r="N81" s="36" t="e">
        <f t="shared" si="331"/>
        <v>#REF!</v>
      </c>
      <c r="O81" s="36" t="e">
        <f t="shared" si="332"/>
        <v>#REF!</v>
      </c>
      <c r="P81" s="36" t="e">
        <f t="shared" si="333"/>
        <v>#REF!</v>
      </c>
      <c r="Q81" s="36" t="e">
        <f t="shared" si="334"/>
        <v>#REF!</v>
      </c>
      <c r="R81" s="36" t="e">
        <f t="shared" si="335"/>
        <v>#REF!</v>
      </c>
      <c r="S81" s="36" t="e">
        <f t="shared" si="336"/>
        <v>#REF!</v>
      </c>
      <c r="T81" s="36" t="e">
        <f t="shared" si="337"/>
        <v>#REF!</v>
      </c>
      <c r="U81" s="36" t="e">
        <f t="shared" si="338"/>
        <v>#REF!</v>
      </c>
      <c r="V81" s="36" t="e">
        <f t="shared" si="339"/>
        <v>#REF!</v>
      </c>
      <c r="W81" s="36" t="e">
        <f t="shared" si="340"/>
        <v>#REF!</v>
      </c>
      <c r="X81" s="36" t="e">
        <f t="shared" si="341"/>
        <v>#REF!</v>
      </c>
      <c r="Y81" s="36" t="e">
        <f t="shared" si="342"/>
        <v>#REF!</v>
      </c>
      <c r="Z81" s="36" t="e">
        <f t="shared" si="343"/>
        <v>#REF!</v>
      </c>
      <c r="AA81" s="36" t="e">
        <f t="shared" si="344"/>
        <v>#REF!</v>
      </c>
      <c r="AB81" s="36" t="e">
        <f t="shared" si="345"/>
        <v>#REF!</v>
      </c>
      <c r="AC81" s="36" t="e">
        <f t="shared" si="346"/>
        <v>#REF!</v>
      </c>
      <c r="AD81" s="36" t="e">
        <f t="shared" si="347"/>
        <v>#REF!</v>
      </c>
      <c r="AE81" s="36" t="e">
        <f t="shared" si="348"/>
        <v>#REF!</v>
      </c>
      <c r="AF81" s="36" t="e">
        <f t="shared" si="349"/>
        <v>#REF!</v>
      </c>
      <c r="AG81" s="36" t="e">
        <f t="shared" si="350"/>
        <v>#REF!</v>
      </c>
      <c r="AH81" s="36" t="e">
        <f t="shared" si="351"/>
        <v>#REF!</v>
      </c>
      <c r="AI81" s="36" t="e">
        <f t="shared" si="352"/>
        <v>#REF!</v>
      </c>
      <c r="AJ81" s="36" t="e">
        <f t="shared" si="353"/>
        <v>#REF!</v>
      </c>
      <c r="AK81" s="36" t="e">
        <f t="shared" si="354"/>
        <v>#REF!</v>
      </c>
      <c r="AL81" s="36" t="e">
        <f t="shared" si="355"/>
        <v>#REF!</v>
      </c>
      <c r="AM81" s="36" t="e">
        <f t="shared" si="356"/>
        <v>#REF!</v>
      </c>
      <c r="AN81" s="36" t="e">
        <f t="shared" si="357"/>
        <v>#REF!</v>
      </c>
      <c r="AO81" s="36" t="e">
        <f t="shared" si="358"/>
        <v>#REF!</v>
      </c>
      <c r="AP81" s="36" t="e">
        <f t="shared" si="359"/>
        <v>#REF!</v>
      </c>
    </row>
    <row r="82" spans="1:42" x14ac:dyDescent="0.25">
      <c r="B82" s="99" t="e">
        <f>IF(qtd_niveis&gt;3,"IV","")</f>
        <v>#REF!</v>
      </c>
      <c r="C82" s="83" t="e">
        <f>IF(qtd_niveis&gt;3,IF(NIII="I",C79*(perc_niv_III/1+1),IF(NIII="II",C80*(perc_niv_III/1+1),C81*(perc_niv_III/1+1))),0)</f>
        <v>#REF!</v>
      </c>
      <c r="D82" s="36" t="e">
        <f t="shared" si="321"/>
        <v>#REF!</v>
      </c>
      <c r="E82" s="36" t="e">
        <f t="shared" si="322"/>
        <v>#REF!</v>
      </c>
      <c r="F82" s="36" t="e">
        <f t="shared" si="323"/>
        <v>#REF!</v>
      </c>
      <c r="G82" s="36" t="e">
        <f t="shared" si="324"/>
        <v>#REF!</v>
      </c>
      <c r="H82" s="36" t="e">
        <f t="shared" si="325"/>
        <v>#REF!</v>
      </c>
      <c r="I82" s="36" t="e">
        <f t="shared" si="326"/>
        <v>#REF!</v>
      </c>
      <c r="J82" s="36" t="e">
        <f t="shared" si="327"/>
        <v>#REF!</v>
      </c>
      <c r="K82" s="36" t="e">
        <f t="shared" si="328"/>
        <v>#REF!</v>
      </c>
      <c r="L82" s="36" t="e">
        <f t="shared" si="329"/>
        <v>#REF!</v>
      </c>
      <c r="M82" s="36" t="e">
        <f t="shared" si="330"/>
        <v>#REF!</v>
      </c>
      <c r="N82" s="36" t="e">
        <f t="shared" si="331"/>
        <v>#REF!</v>
      </c>
      <c r="O82" s="36" t="e">
        <f t="shared" si="332"/>
        <v>#REF!</v>
      </c>
      <c r="P82" s="36" t="e">
        <f t="shared" si="333"/>
        <v>#REF!</v>
      </c>
      <c r="Q82" s="36" t="e">
        <f t="shared" si="334"/>
        <v>#REF!</v>
      </c>
      <c r="R82" s="36" t="e">
        <f t="shared" si="335"/>
        <v>#REF!</v>
      </c>
      <c r="S82" s="36" t="e">
        <f t="shared" si="336"/>
        <v>#REF!</v>
      </c>
      <c r="T82" s="36" t="e">
        <f t="shared" si="337"/>
        <v>#REF!</v>
      </c>
      <c r="U82" s="36" t="e">
        <f t="shared" si="338"/>
        <v>#REF!</v>
      </c>
      <c r="V82" s="36" t="e">
        <f t="shared" si="339"/>
        <v>#REF!</v>
      </c>
      <c r="W82" s="36" t="e">
        <f t="shared" si="340"/>
        <v>#REF!</v>
      </c>
      <c r="X82" s="36" t="e">
        <f t="shared" si="341"/>
        <v>#REF!</v>
      </c>
      <c r="Y82" s="36" t="e">
        <f t="shared" si="342"/>
        <v>#REF!</v>
      </c>
      <c r="Z82" s="36" t="e">
        <f t="shared" si="343"/>
        <v>#REF!</v>
      </c>
      <c r="AA82" s="36" t="e">
        <f t="shared" si="344"/>
        <v>#REF!</v>
      </c>
      <c r="AB82" s="36" t="e">
        <f t="shared" si="345"/>
        <v>#REF!</v>
      </c>
      <c r="AC82" s="36" t="e">
        <f t="shared" si="346"/>
        <v>#REF!</v>
      </c>
      <c r="AD82" s="36" t="e">
        <f t="shared" si="347"/>
        <v>#REF!</v>
      </c>
      <c r="AE82" s="36" t="e">
        <f t="shared" si="348"/>
        <v>#REF!</v>
      </c>
      <c r="AF82" s="36" t="e">
        <f t="shared" si="349"/>
        <v>#REF!</v>
      </c>
      <c r="AG82" s="36" t="e">
        <f t="shared" si="350"/>
        <v>#REF!</v>
      </c>
      <c r="AH82" s="36" t="e">
        <f t="shared" si="351"/>
        <v>#REF!</v>
      </c>
      <c r="AI82" s="36" t="e">
        <f t="shared" si="352"/>
        <v>#REF!</v>
      </c>
      <c r="AJ82" s="36" t="e">
        <f t="shared" si="353"/>
        <v>#REF!</v>
      </c>
      <c r="AK82" s="36" t="e">
        <f t="shared" si="354"/>
        <v>#REF!</v>
      </c>
      <c r="AL82" s="36" t="e">
        <f t="shared" si="355"/>
        <v>#REF!</v>
      </c>
      <c r="AM82" s="36" t="e">
        <f t="shared" si="356"/>
        <v>#REF!</v>
      </c>
      <c r="AN82" s="36" t="e">
        <f t="shared" si="357"/>
        <v>#REF!</v>
      </c>
      <c r="AO82" s="36" t="e">
        <f t="shared" si="358"/>
        <v>#REF!</v>
      </c>
      <c r="AP82" s="36" t="e">
        <f t="shared" si="359"/>
        <v>#REF!</v>
      </c>
    </row>
    <row r="83" spans="1:42" x14ac:dyDescent="0.25">
      <c r="B83" s="99" t="e">
        <f>IF(qtd_niveis&gt;4,"V","")</f>
        <v>#REF!</v>
      </c>
      <c r="C83" s="35" t="e">
        <f>IF(qtd_niveis&gt;4,IF(NIV="I",C79*(perc_niv_IV/1+1),IF(NIV="II",C80*(perc_niv_IV/1+1),IF(NIV="III",C81*(perc_niv_IV/1+1),C82*(perc_niv_IV/1+1)))),0)</f>
        <v>#REF!</v>
      </c>
      <c r="D83" s="36" t="e">
        <f t="shared" si="321"/>
        <v>#REF!</v>
      </c>
      <c r="E83" s="36" t="e">
        <f t="shared" si="322"/>
        <v>#REF!</v>
      </c>
      <c r="F83" s="36" t="e">
        <f t="shared" si="323"/>
        <v>#REF!</v>
      </c>
      <c r="G83" s="36" t="e">
        <f t="shared" si="324"/>
        <v>#REF!</v>
      </c>
      <c r="H83" s="36" t="e">
        <f t="shared" si="325"/>
        <v>#REF!</v>
      </c>
      <c r="I83" s="36" t="e">
        <f t="shared" si="326"/>
        <v>#REF!</v>
      </c>
      <c r="J83" s="36" t="e">
        <f t="shared" si="327"/>
        <v>#REF!</v>
      </c>
      <c r="K83" s="36" t="e">
        <f t="shared" si="328"/>
        <v>#REF!</v>
      </c>
      <c r="L83" s="36" t="e">
        <f t="shared" si="329"/>
        <v>#REF!</v>
      </c>
      <c r="M83" s="36" t="e">
        <f t="shared" si="330"/>
        <v>#REF!</v>
      </c>
      <c r="N83" s="36" t="e">
        <f t="shared" si="331"/>
        <v>#REF!</v>
      </c>
      <c r="O83" s="36" t="e">
        <f t="shared" si="332"/>
        <v>#REF!</v>
      </c>
      <c r="P83" s="36" t="e">
        <f t="shared" si="333"/>
        <v>#REF!</v>
      </c>
      <c r="Q83" s="36" t="e">
        <f t="shared" si="334"/>
        <v>#REF!</v>
      </c>
      <c r="R83" s="36" t="e">
        <f t="shared" si="335"/>
        <v>#REF!</v>
      </c>
      <c r="S83" s="36" t="e">
        <f t="shared" si="336"/>
        <v>#REF!</v>
      </c>
      <c r="T83" s="36" t="e">
        <f t="shared" si="337"/>
        <v>#REF!</v>
      </c>
      <c r="U83" s="36" t="e">
        <f t="shared" si="338"/>
        <v>#REF!</v>
      </c>
      <c r="V83" s="36" t="e">
        <f t="shared" si="339"/>
        <v>#REF!</v>
      </c>
      <c r="W83" s="36" t="e">
        <f t="shared" si="340"/>
        <v>#REF!</v>
      </c>
      <c r="X83" s="36" t="e">
        <f t="shared" si="341"/>
        <v>#REF!</v>
      </c>
      <c r="Y83" s="36" t="e">
        <f t="shared" si="342"/>
        <v>#REF!</v>
      </c>
      <c r="Z83" s="36" t="e">
        <f t="shared" si="343"/>
        <v>#REF!</v>
      </c>
      <c r="AA83" s="36" t="e">
        <f t="shared" si="344"/>
        <v>#REF!</v>
      </c>
      <c r="AB83" s="36" t="e">
        <f t="shared" si="345"/>
        <v>#REF!</v>
      </c>
      <c r="AC83" s="36" t="e">
        <f t="shared" si="346"/>
        <v>#REF!</v>
      </c>
      <c r="AD83" s="36" t="e">
        <f t="shared" si="347"/>
        <v>#REF!</v>
      </c>
      <c r="AE83" s="36" t="e">
        <f t="shared" si="348"/>
        <v>#REF!</v>
      </c>
      <c r="AF83" s="36" t="e">
        <f t="shared" si="349"/>
        <v>#REF!</v>
      </c>
      <c r="AG83" s="36" t="e">
        <f t="shared" si="350"/>
        <v>#REF!</v>
      </c>
      <c r="AH83" s="36" t="e">
        <f t="shared" si="351"/>
        <v>#REF!</v>
      </c>
      <c r="AI83" s="36" t="e">
        <f t="shared" si="352"/>
        <v>#REF!</v>
      </c>
      <c r="AJ83" s="36" t="e">
        <f t="shared" si="353"/>
        <v>#REF!</v>
      </c>
      <c r="AK83" s="36" t="e">
        <f t="shared" si="354"/>
        <v>#REF!</v>
      </c>
      <c r="AL83" s="36" t="e">
        <f t="shared" si="355"/>
        <v>#REF!</v>
      </c>
      <c r="AM83" s="36" t="e">
        <f t="shared" si="356"/>
        <v>#REF!</v>
      </c>
      <c r="AN83" s="36" t="e">
        <f t="shared" si="357"/>
        <v>#REF!</v>
      </c>
      <c r="AO83" s="36" t="e">
        <f t="shared" si="358"/>
        <v>#REF!</v>
      </c>
      <c r="AP83" s="36" t="e">
        <f t="shared" si="359"/>
        <v>#REF!</v>
      </c>
    </row>
    <row r="84" spans="1:42" x14ac:dyDescent="0.25">
      <c r="B84" s="99" t="e">
        <f>IF(qtd_niveis&gt;5,"VI","")</f>
        <v>#REF!</v>
      </c>
      <c r="C84" s="83" t="e">
        <f>IF(qtd_niveis&gt;5,IF(NV="I",C79*(perc_niv_V/1+1),IF(NV="II",C80*(perc_niv_V/1+1),IF(NV="III",C81*(perc_niv_V/1+1),IF(NV="IV",C82*(perc_niv_V/1+1),C83*(perc_niv_V/1+1))))),0)</f>
        <v>#REF!</v>
      </c>
      <c r="D84" s="36" t="e">
        <f t="shared" si="321"/>
        <v>#REF!</v>
      </c>
      <c r="E84" s="36" t="e">
        <f t="shared" si="322"/>
        <v>#REF!</v>
      </c>
      <c r="F84" s="36" t="e">
        <f t="shared" si="323"/>
        <v>#REF!</v>
      </c>
      <c r="G84" s="36" t="e">
        <f t="shared" si="324"/>
        <v>#REF!</v>
      </c>
      <c r="H84" s="36" t="e">
        <f t="shared" si="325"/>
        <v>#REF!</v>
      </c>
      <c r="I84" s="36" t="e">
        <f t="shared" si="326"/>
        <v>#REF!</v>
      </c>
      <c r="J84" s="36" t="e">
        <f t="shared" si="327"/>
        <v>#REF!</v>
      </c>
      <c r="K84" s="36" t="e">
        <f t="shared" si="328"/>
        <v>#REF!</v>
      </c>
      <c r="L84" s="36" t="e">
        <f t="shared" si="329"/>
        <v>#REF!</v>
      </c>
      <c r="M84" s="36" t="e">
        <f t="shared" si="330"/>
        <v>#REF!</v>
      </c>
      <c r="N84" s="36" t="e">
        <f t="shared" si="331"/>
        <v>#REF!</v>
      </c>
      <c r="O84" s="36" t="e">
        <f t="shared" si="332"/>
        <v>#REF!</v>
      </c>
      <c r="P84" s="36" t="e">
        <f t="shared" si="333"/>
        <v>#REF!</v>
      </c>
      <c r="Q84" s="36" t="e">
        <f t="shared" si="334"/>
        <v>#REF!</v>
      </c>
      <c r="R84" s="36" t="e">
        <f t="shared" si="335"/>
        <v>#REF!</v>
      </c>
      <c r="S84" s="36" t="e">
        <f t="shared" si="336"/>
        <v>#REF!</v>
      </c>
      <c r="T84" s="36" t="e">
        <f t="shared" si="337"/>
        <v>#REF!</v>
      </c>
      <c r="U84" s="36" t="e">
        <f t="shared" si="338"/>
        <v>#REF!</v>
      </c>
      <c r="V84" s="36" t="e">
        <f t="shared" si="339"/>
        <v>#REF!</v>
      </c>
      <c r="W84" s="36" t="e">
        <f t="shared" si="340"/>
        <v>#REF!</v>
      </c>
      <c r="X84" s="36" t="e">
        <f t="shared" si="341"/>
        <v>#REF!</v>
      </c>
      <c r="Y84" s="36" t="e">
        <f t="shared" si="342"/>
        <v>#REF!</v>
      </c>
      <c r="Z84" s="36" t="e">
        <f t="shared" si="343"/>
        <v>#REF!</v>
      </c>
      <c r="AA84" s="36" t="e">
        <f t="shared" si="344"/>
        <v>#REF!</v>
      </c>
      <c r="AB84" s="36" t="e">
        <f t="shared" si="345"/>
        <v>#REF!</v>
      </c>
      <c r="AC84" s="36" t="e">
        <f t="shared" si="346"/>
        <v>#REF!</v>
      </c>
      <c r="AD84" s="36" t="e">
        <f t="shared" si="347"/>
        <v>#REF!</v>
      </c>
      <c r="AE84" s="36" t="e">
        <f t="shared" si="348"/>
        <v>#REF!</v>
      </c>
      <c r="AF84" s="36" t="e">
        <f t="shared" si="349"/>
        <v>#REF!</v>
      </c>
      <c r="AG84" s="36" t="e">
        <f t="shared" si="350"/>
        <v>#REF!</v>
      </c>
      <c r="AH84" s="36" t="e">
        <f t="shared" si="351"/>
        <v>#REF!</v>
      </c>
      <c r="AI84" s="36" t="e">
        <f t="shared" si="352"/>
        <v>#REF!</v>
      </c>
      <c r="AJ84" s="36" t="e">
        <f t="shared" si="353"/>
        <v>#REF!</v>
      </c>
      <c r="AK84" s="36" t="e">
        <f t="shared" si="354"/>
        <v>#REF!</v>
      </c>
      <c r="AL84" s="36" t="e">
        <f t="shared" si="355"/>
        <v>#REF!</v>
      </c>
      <c r="AM84" s="36" t="e">
        <f t="shared" si="356"/>
        <v>#REF!</v>
      </c>
      <c r="AN84" s="36" t="e">
        <f t="shared" si="357"/>
        <v>#REF!</v>
      </c>
      <c r="AO84" s="36" t="e">
        <f t="shared" si="358"/>
        <v>#REF!</v>
      </c>
      <c r="AP84" s="36" t="e">
        <f t="shared" si="359"/>
        <v>#REF!</v>
      </c>
    </row>
    <row r="85" spans="1:42" x14ac:dyDescent="0.25">
      <c r="B85" s="99" t="e">
        <f>IF(qtd_niveis&gt;6,"VII","")</f>
        <v>#REF!</v>
      </c>
      <c r="C85" s="83" t="e">
        <f>IF(qtd_niveis&gt;6,IF(NVI="I",C79*(perc_niv_VI/1+1),IF(NVI="II",C80*(perc_niv_VI/1+1),IF(NVI="III",C81*(perc_niv_VI/1+1),IF(NVI="IV",C82*(perc_niv_VI/1+1),IF(NVI="V",C83*(perc_niv_VI/1+1),C84*(perc_niv_VI/1+1)))))),0)</f>
        <v>#REF!</v>
      </c>
      <c r="D85" s="36" t="e">
        <f t="shared" si="321"/>
        <v>#REF!</v>
      </c>
      <c r="E85" s="36" t="e">
        <f t="shared" si="322"/>
        <v>#REF!</v>
      </c>
      <c r="F85" s="36" t="e">
        <f t="shared" si="323"/>
        <v>#REF!</v>
      </c>
      <c r="G85" s="36" t="e">
        <f t="shared" si="324"/>
        <v>#REF!</v>
      </c>
      <c r="H85" s="36" t="e">
        <f t="shared" si="325"/>
        <v>#REF!</v>
      </c>
      <c r="I85" s="36" t="e">
        <f t="shared" si="326"/>
        <v>#REF!</v>
      </c>
      <c r="J85" s="36" t="e">
        <f t="shared" si="327"/>
        <v>#REF!</v>
      </c>
      <c r="K85" s="36" t="e">
        <f t="shared" si="328"/>
        <v>#REF!</v>
      </c>
      <c r="L85" s="36" t="e">
        <f t="shared" si="329"/>
        <v>#REF!</v>
      </c>
      <c r="M85" s="36" t="e">
        <f t="shared" si="330"/>
        <v>#REF!</v>
      </c>
      <c r="N85" s="36" t="e">
        <f t="shared" si="331"/>
        <v>#REF!</v>
      </c>
      <c r="O85" s="36" t="e">
        <f t="shared" si="332"/>
        <v>#REF!</v>
      </c>
      <c r="P85" s="36" t="e">
        <f t="shared" si="333"/>
        <v>#REF!</v>
      </c>
      <c r="Q85" s="36" t="e">
        <f t="shared" si="334"/>
        <v>#REF!</v>
      </c>
      <c r="R85" s="36" t="e">
        <f t="shared" si="335"/>
        <v>#REF!</v>
      </c>
      <c r="S85" s="36" t="e">
        <f t="shared" si="336"/>
        <v>#REF!</v>
      </c>
      <c r="T85" s="36" t="e">
        <f t="shared" si="337"/>
        <v>#REF!</v>
      </c>
      <c r="U85" s="36" t="e">
        <f t="shared" si="338"/>
        <v>#REF!</v>
      </c>
      <c r="V85" s="36" t="e">
        <f t="shared" si="339"/>
        <v>#REF!</v>
      </c>
      <c r="W85" s="36" t="e">
        <f t="shared" si="340"/>
        <v>#REF!</v>
      </c>
      <c r="X85" s="36" t="e">
        <f t="shared" si="341"/>
        <v>#REF!</v>
      </c>
      <c r="Y85" s="36" t="e">
        <f t="shared" si="342"/>
        <v>#REF!</v>
      </c>
      <c r="Z85" s="36" t="e">
        <f t="shared" si="343"/>
        <v>#REF!</v>
      </c>
      <c r="AA85" s="36" t="e">
        <f t="shared" si="344"/>
        <v>#REF!</v>
      </c>
      <c r="AB85" s="36" t="e">
        <f t="shared" si="345"/>
        <v>#REF!</v>
      </c>
      <c r="AC85" s="36" t="e">
        <f t="shared" si="346"/>
        <v>#REF!</v>
      </c>
      <c r="AD85" s="36" t="e">
        <f t="shared" si="347"/>
        <v>#REF!</v>
      </c>
      <c r="AE85" s="36" t="e">
        <f t="shared" si="348"/>
        <v>#REF!</v>
      </c>
      <c r="AF85" s="36" t="e">
        <f t="shared" si="349"/>
        <v>#REF!</v>
      </c>
      <c r="AG85" s="36" t="e">
        <f t="shared" si="350"/>
        <v>#REF!</v>
      </c>
      <c r="AH85" s="36" t="e">
        <f t="shared" si="351"/>
        <v>#REF!</v>
      </c>
      <c r="AI85" s="36" t="e">
        <f t="shared" si="352"/>
        <v>#REF!</v>
      </c>
      <c r="AJ85" s="36" t="e">
        <f t="shared" si="353"/>
        <v>#REF!</v>
      </c>
      <c r="AK85" s="36" t="e">
        <f t="shared" si="354"/>
        <v>#REF!</v>
      </c>
      <c r="AL85" s="36" t="e">
        <f t="shared" si="355"/>
        <v>#REF!</v>
      </c>
      <c r="AM85" s="36" t="e">
        <f t="shared" si="356"/>
        <v>#REF!</v>
      </c>
      <c r="AN85" s="36" t="e">
        <f t="shared" si="357"/>
        <v>#REF!</v>
      </c>
      <c r="AO85" s="36" t="e">
        <f t="shared" si="358"/>
        <v>#REF!</v>
      </c>
      <c r="AP85" s="36" t="e">
        <f t="shared" si="359"/>
        <v>#REF!</v>
      </c>
    </row>
    <row r="86" spans="1:42" x14ac:dyDescent="0.25">
      <c r="B86" s="99" t="e">
        <f>IF(qtd_niveis&gt;7,"VIII","")</f>
        <v>#REF!</v>
      </c>
      <c r="C86" s="83" t="e">
        <f>IF(qtd_niveis&gt;7,IF(NVII="I",C79*(perc_niv_VII/1+1),IF(NVII="II",C80*(perc_niv_VII/1+1),IF(NVII="III",C81*(perc_niv_VII/1+1),IF(NVII="IV",C82*(perc_niv_VII/1+1),IF(NVII="V",C83*(perc_niv_VII/1+1),IF(NVII="VI",C84*(perc_niv_VII/1+1),C85*(perc_niv_VII/1+1))))))),0)</f>
        <v>#REF!</v>
      </c>
      <c r="D86" s="36" t="e">
        <f t="shared" si="321"/>
        <v>#REF!</v>
      </c>
      <c r="E86" s="36" t="e">
        <f t="shared" si="322"/>
        <v>#REF!</v>
      </c>
      <c r="F86" s="36" t="e">
        <f t="shared" si="323"/>
        <v>#REF!</v>
      </c>
      <c r="G86" s="36" t="e">
        <f t="shared" si="324"/>
        <v>#REF!</v>
      </c>
      <c r="H86" s="36" t="e">
        <f t="shared" si="325"/>
        <v>#REF!</v>
      </c>
      <c r="I86" s="36" t="e">
        <f t="shared" si="326"/>
        <v>#REF!</v>
      </c>
      <c r="J86" s="36" t="e">
        <f t="shared" si="327"/>
        <v>#REF!</v>
      </c>
      <c r="K86" s="36" t="e">
        <f t="shared" si="328"/>
        <v>#REF!</v>
      </c>
      <c r="L86" s="36" t="e">
        <f t="shared" si="329"/>
        <v>#REF!</v>
      </c>
      <c r="M86" s="36" t="e">
        <f t="shared" si="330"/>
        <v>#REF!</v>
      </c>
      <c r="N86" s="36" t="e">
        <f t="shared" si="331"/>
        <v>#REF!</v>
      </c>
      <c r="O86" s="36" t="e">
        <f t="shared" si="332"/>
        <v>#REF!</v>
      </c>
      <c r="P86" s="36" t="e">
        <f t="shared" si="333"/>
        <v>#REF!</v>
      </c>
      <c r="Q86" s="36" t="e">
        <f t="shared" si="334"/>
        <v>#REF!</v>
      </c>
      <c r="R86" s="36" t="e">
        <f t="shared" si="335"/>
        <v>#REF!</v>
      </c>
      <c r="S86" s="36" t="e">
        <f t="shared" si="336"/>
        <v>#REF!</v>
      </c>
      <c r="T86" s="36" t="e">
        <f t="shared" si="337"/>
        <v>#REF!</v>
      </c>
      <c r="U86" s="36" t="e">
        <f t="shared" si="338"/>
        <v>#REF!</v>
      </c>
      <c r="V86" s="36" t="e">
        <f t="shared" si="339"/>
        <v>#REF!</v>
      </c>
      <c r="W86" s="36" t="e">
        <f t="shared" si="340"/>
        <v>#REF!</v>
      </c>
      <c r="X86" s="36" t="e">
        <f t="shared" si="341"/>
        <v>#REF!</v>
      </c>
      <c r="Y86" s="36" t="e">
        <f t="shared" si="342"/>
        <v>#REF!</v>
      </c>
      <c r="Z86" s="36" t="e">
        <f t="shared" si="343"/>
        <v>#REF!</v>
      </c>
      <c r="AA86" s="36" t="e">
        <f t="shared" si="344"/>
        <v>#REF!</v>
      </c>
      <c r="AB86" s="36" t="e">
        <f t="shared" si="345"/>
        <v>#REF!</v>
      </c>
      <c r="AC86" s="36" t="e">
        <f t="shared" si="346"/>
        <v>#REF!</v>
      </c>
      <c r="AD86" s="36" t="e">
        <f t="shared" si="347"/>
        <v>#REF!</v>
      </c>
      <c r="AE86" s="36" t="e">
        <f t="shared" si="348"/>
        <v>#REF!</v>
      </c>
      <c r="AF86" s="36" t="e">
        <f t="shared" si="349"/>
        <v>#REF!</v>
      </c>
      <c r="AG86" s="36" t="e">
        <f t="shared" si="350"/>
        <v>#REF!</v>
      </c>
      <c r="AH86" s="36" t="e">
        <f t="shared" si="351"/>
        <v>#REF!</v>
      </c>
      <c r="AI86" s="36" t="e">
        <f t="shared" si="352"/>
        <v>#REF!</v>
      </c>
      <c r="AJ86" s="36" t="e">
        <f t="shared" si="353"/>
        <v>#REF!</v>
      </c>
      <c r="AK86" s="36" t="e">
        <f t="shared" si="354"/>
        <v>#REF!</v>
      </c>
      <c r="AL86" s="36" t="e">
        <f t="shared" si="355"/>
        <v>#REF!</v>
      </c>
      <c r="AM86" s="36" t="e">
        <f t="shared" si="356"/>
        <v>#REF!</v>
      </c>
      <c r="AN86" s="36" t="e">
        <f t="shared" si="357"/>
        <v>#REF!</v>
      </c>
      <c r="AO86" s="36" t="e">
        <f t="shared" si="358"/>
        <v>#REF!</v>
      </c>
      <c r="AP86" s="36" t="e">
        <f t="shared" si="359"/>
        <v>#REF!</v>
      </c>
    </row>
    <row r="87" spans="1:42" x14ac:dyDescent="0.25">
      <c r="A87" s="2"/>
      <c r="B87" s="99"/>
      <c r="C87" s="150" t="s">
        <v>60</v>
      </c>
      <c r="D87" s="150"/>
      <c r="E87" s="150"/>
      <c r="F87" s="150"/>
      <c r="G87" s="150"/>
      <c r="H87" s="100" t="e">
        <f>ch_10</f>
        <v>#REF!</v>
      </c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85"/>
      <c r="X87" s="86"/>
    </row>
    <row r="88" spans="1:42" x14ac:dyDescent="0.25">
      <c r="B88" s="99" t="e">
        <f>IF(qtd_niveis&gt;0,"I","")</f>
        <v>#REF!</v>
      </c>
      <c r="C88" s="35" t="e">
        <f>IF(piso_prop="Sim",piso_ch1*H87/ch_1,piso_ch10)</f>
        <v>#REF!</v>
      </c>
      <c r="D88" s="36" t="e">
        <f t="shared" ref="D88:D95" si="360">IF(qtd_classes&gt;1,IF(incide_classe="Classe Inicial",C88*(perc_classe_b/1+1),C88*(perc_classe_b/1+1)),0)</f>
        <v>#REF!</v>
      </c>
      <c r="E88" s="36" t="e">
        <f t="shared" ref="E88:E95" si="361">IF(qtd_classes&gt;2,IF(incide_classe="Classe Inicial",C88*(perc_classe_c/1+1),D88*(perc_classe_c/1+1)),0)</f>
        <v>#REF!</v>
      </c>
      <c r="F88" s="36" t="e">
        <f t="shared" ref="F88:F95" si="362">IF(qtd_classes&gt;3,IF(incide_classe="Classe Inicial",C88*(perc_classe_d/1+1),E88*(perc_classe_d/1+1)),0)</f>
        <v>#REF!</v>
      </c>
      <c r="G88" s="36" t="e">
        <f t="shared" ref="G88:G95" si="363">IF(qtd_classes&gt;4,IF(incide_classe="Classe Inicial",C88*(perc_classe_e/1+1),F88*(perc_classe_e/1+1)),0)</f>
        <v>#REF!</v>
      </c>
      <c r="H88" s="36" t="e">
        <f t="shared" ref="H88:H95" si="364">IF(qtd_classes&gt;5,IF(incide_classe="Classe Inicial",C88*(perc_classe_f/1+1),G88*(perc_classe_f/1+1)),0)</f>
        <v>#REF!</v>
      </c>
      <c r="I88" s="36" t="e">
        <f t="shared" ref="I88:I95" si="365">IF(qtd_classes&gt;6,IF(incide_classe="Classe Inicial",C88*(perc_classe_g/1+1),H88*(perc_classe_g/1+1)),0)</f>
        <v>#REF!</v>
      </c>
      <c r="J88" s="36" t="e">
        <f t="shared" ref="J88:J95" si="366">IF(qtd_classes&gt;7,IF(incide_classe="Classe Inicial",C88*(perc_classe_h/1+1),I88*(perc_classe_h/1+1)),0)</f>
        <v>#REF!</v>
      </c>
      <c r="K88" s="36" t="e">
        <f t="shared" ref="K88:K95" si="367">IF(qtd_classes&gt;8,IF(incide_classe="Classe Inicial",C88*(perc_classe_i/1+1),J88*(perc_classe_i/1+1)),0)</f>
        <v>#REF!</v>
      </c>
      <c r="L88" s="36" t="e">
        <f t="shared" ref="L88:L95" si="368">IF(qtd_classes&gt;9,IF(incide_classe="Classe Inicial",C88*(perc_classe_j/1+1),K88*(perc_classe_j/1+1)),0)</f>
        <v>#REF!</v>
      </c>
      <c r="M88" s="36" t="e">
        <f t="shared" ref="M88:M95" si="369">IF(qtd_classes&gt;10,IF(incide_classe="Classe Inicial",C88*(perc_classe_k/1+1),L88*(perc_classe_k/1+1)),0)</f>
        <v>#REF!</v>
      </c>
      <c r="N88" s="36" t="e">
        <f t="shared" ref="N88:N95" si="370">IF(qtd_classes&gt;11,IF(incide_classe="Classe Inicial",C88*(perc_classe_l/1+1),M88*(perc_classe_l/1+1)),0)</f>
        <v>#REF!</v>
      </c>
      <c r="O88" s="36" t="e">
        <f t="shared" ref="O88:O95" si="371">IF(qtd_classes&gt;12,IF(incide_classe="Classe Inicial",C88*(perc_classe_m/1+1),N88*(perc_classe_m/1+1)),0)</f>
        <v>#REF!</v>
      </c>
      <c r="P88" s="36" t="e">
        <f t="shared" ref="P88:P95" si="372">IF(qtd_classes&gt;13,IF(incide_classe="Classe Inicial",C88*(perc_classe_n/1+1),O88*(perc_classe_n/1+1)),0)</f>
        <v>#REF!</v>
      </c>
      <c r="Q88" s="36" t="e">
        <f t="shared" ref="Q88:Q95" si="373">IF(qtd_classes&gt;14,IF(incide_classe="Classe Inicial",C88*(perc_classe_o/1+1),P88*(perc_classe_o/1+1)),0)</f>
        <v>#REF!</v>
      </c>
      <c r="R88" s="36" t="e">
        <f t="shared" ref="R88:R95" si="374">IF(qtd_classes&gt;15,IF(incide_classe="Classe Inicial",C88*(perc_classe_p/1+1),Q88*(perc_classe_p/1+1)),0)</f>
        <v>#REF!</v>
      </c>
      <c r="S88" s="36" t="e">
        <f t="shared" ref="S88:S95" si="375">IF(qtd_classes&gt;16,IF(incide_classe="Classe Inicial",C88*(perc_classe_q/1+1),R88*(perc_classe_q/1+1)),0)</f>
        <v>#REF!</v>
      </c>
      <c r="T88" s="36" t="e">
        <f t="shared" ref="T88:T95" si="376">IF(qtd_classes&gt;17,IF(incide_classe="Classe Inicial",C88*(perc_classe_r/1+1),S88*(perc_classe_r/1+1)),0)</f>
        <v>#REF!</v>
      </c>
      <c r="U88" s="36" t="e">
        <f t="shared" ref="U88:U95" si="377">IF(qtd_classes&gt;18,IF(incide_classe="Classe Inicial",C88*(perc_classe_s/1+1),T88*(perc_classe_s/1+1)),0)</f>
        <v>#REF!</v>
      </c>
      <c r="V88" s="36" t="e">
        <f t="shared" ref="V88:V95" si="378">IF(qtd_classes&gt;19,IF(incide_classe="Classe Inicial",C88*(perc_classe_t/1+1),U88*(perc_classe_t/1+1)),0)</f>
        <v>#REF!</v>
      </c>
      <c r="W88" s="36" t="e">
        <f t="shared" ref="W88:W95" si="379">IF(qtd_classes&gt;20,IF(incide_classe="Classe Inicial",C88*(perc_classe_u/1+1),V88*(perc_classe_u/1+1)),0)</f>
        <v>#REF!</v>
      </c>
      <c r="X88" s="36" t="e">
        <f t="shared" ref="X88:X95" si="380">IF(qtd_classes&gt;21,IF(incide_classe="Classe Inicial",C88*(perc_classe_v/1+1),W88*(perc_classe_v/1+1)),0)</f>
        <v>#REF!</v>
      </c>
      <c r="Y88" s="36" t="e">
        <f t="shared" ref="Y88:Y95" si="381">IF(qtd_classes&gt;22,IF(incide_classe="Classe Inicial",C88*(perc_classe_w/1+1),X88*(perc_classe_w/1+1)),0)</f>
        <v>#REF!</v>
      </c>
      <c r="Z88" s="36" t="e">
        <f t="shared" ref="Z88:Z95" si="382">IF(qtd_classes&gt;23,IF(incide_classe="Classe Inicial",C88*(perc_classe_x/1+1),Y88*(perc_classe_x/1+1)),0)</f>
        <v>#REF!</v>
      </c>
      <c r="AA88" s="36" t="e">
        <f t="shared" ref="AA88:AA95" si="383">IF(qtd_classes&gt;24,IF(incide_classe="Classe Inicial",C88*(perc_classe_y/1+1),Z88*(perc_classe_y/1+1)),0)</f>
        <v>#REF!</v>
      </c>
      <c r="AB88" s="36" t="e">
        <f t="shared" ref="AB88:AB95" si="384">IF(qtd_classes&gt;25,IF(incide_classe="Classe Inicial",C88*(perc_classe_z/1+1),AA88*(perc_classe_z/1+1)),0)</f>
        <v>#REF!</v>
      </c>
      <c r="AC88" s="36" t="e">
        <f t="shared" ref="AC88:AC95" si="385">IF(qtd_classes&gt;26,IF(incide_classe="Classe Inicial",C88*(perc_classe_aa/1+1),AB88*(perc_classe_aa/1+1)),0)</f>
        <v>#REF!</v>
      </c>
      <c r="AD88" s="36" t="e">
        <f t="shared" ref="AD88:AD95" si="386">IF(qtd_classes&gt;27,IF(incide_classe="Classe Inicial",C88*(perc_classe_ab/1+1),AC88*(perc_classe_ab/1+1)),0)</f>
        <v>#REF!</v>
      </c>
      <c r="AE88" s="36" t="e">
        <f t="shared" ref="AE88:AE95" si="387">IF(qtd_classes&gt;28,IF(incide_classe="Classe Inicial",C88*(perc_classe_ac/1+1),AD88*(perc_classe_ac/1+1)),0)</f>
        <v>#REF!</v>
      </c>
      <c r="AF88" s="36" t="e">
        <f t="shared" ref="AF88:AF95" si="388">IF(qtd_classes&gt;29,IF(incide_classe="Classe Inicial",C88*(perc_classe_ad/1+1),AE88*(perc_classe_ad/1+1)),0)</f>
        <v>#REF!</v>
      </c>
      <c r="AG88" s="36" t="e">
        <f t="shared" ref="AG88:AG95" si="389">IF(qtd_classes&gt;30,IF(incide_classe="Classe Inicial",C88*(perc_classe_ae/1+1),AF88*(perc_classe_ae/1+1)),0)</f>
        <v>#REF!</v>
      </c>
      <c r="AH88" s="36" t="e">
        <f t="shared" ref="AH88:AH95" si="390">IF(qtd_classes&gt;31,IF(incide_classe="Classe Inicial",C88*(perc_classe_af/1+1),AG88*(perc_classe_af/1+1)),0)</f>
        <v>#REF!</v>
      </c>
      <c r="AI88" s="36" t="e">
        <f t="shared" ref="AI88:AI95" si="391">IF(qtd_classes&gt;32,IF(incide_classe="Classe Inicial",C88*(perc_classe_ag/1+1),AH88*(perc_classe_ag/1+1)),0)</f>
        <v>#REF!</v>
      </c>
      <c r="AJ88" s="36" t="e">
        <f t="shared" ref="AJ88:AJ95" si="392">IF(qtd_classes&gt;33,IF(incide_classe="Classe Inicial",C88*(perc_classe_ah/1+1),AI88*(perc_classe_ah/1+1)),0)</f>
        <v>#REF!</v>
      </c>
      <c r="AK88" s="36" t="e">
        <f t="shared" ref="AK88:AK95" si="393">IF(qtd_classes&gt;34,IF(incide_classe="Classe Inicial",C88*(perc_classe_ai/1+1),AJ88*(perc_classe_ai/1+1)),0)</f>
        <v>#REF!</v>
      </c>
      <c r="AL88" s="36" t="e">
        <f t="shared" ref="AL88:AL95" si="394">IF(qtd_classes&gt;35,IF(incide_classe="Classe Inicial",C88*(perc_classe_aj/1+1),AK88*(perc_classe_aj/1+1)),0)</f>
        <v>#REF!</v>
      </c>
      <c r="AM88" s="36" t="e">
        <f t="shared" ref="AM88:AM95" si="395">IF(qtd_classes&gt;36,IF(incide_classe="Classe Inicial",C88*(perc_classe_ak/1+1),AL88*(perc_classe_ak/1+1)),0)</f>
        <v>#REF!</v>
      </c>
      <c r="AN88" s="36" t="e">
        <f t="shared" ref="AN88:AN95" si="396">IF(qtd_classes&gt;37,IF(incide_classe="Classe Inicial",C88*(perc_classe_al/1+1),AM88*(perc_classe_al/1+1)),0)</f>
        <v>#REF!</v>
      </c>
      <c r="AO88" s="36" t="e">
        <f t="shared" ref="AO88:AO95" si="397">IF(qtd_classes&gt;38,IF(incide_classe="Classe Inicial",C88*(perc_classe_am/1+1),AN88*(perc_classe_am/1+1)),0)</f>
        <v>#REF!</v>
      </c>
      <c r="AP88" s="36" t="e">
        <f t="shared" ref="AP88:AP95" si="398">IF(qtd_classes&gt;39,IF(incide_classe="Classe Inicial",C88*(perc_classe_an/1+1),AO88*(perc_classe_an/1+1)),0)</f>
        <v>#REF!</v>
      </c>
    </row>
    <row r="89" spans="1:42" x14ac:dyDescent="0.25">
      <c r="B89" s="99" t="e">
        <f>IF(qtd_niveis&gt;1,"II","")</f>
        <v>#REF!</v>
      </c>
      <c r="C89" s="83" t="e">
        <f>IF(qtd_niveis&gt;1,IF(NI="I",C88*(perc_niv_I/1+1),C88*(perc_niv_I/1+1)),0)</f>
        <v>#REF!</v>
      </c>
      <c r="D89" s="36" t="e">
        <f t="shared" si="360"/>
        <v>#REF!</v>
      </c>
      <c r="E89" s="36" t="e">
        <f t="shared" si="361"/>
        <v>#REF!</v>
      </c>
      <c r="F89" s="36" t="e">
        <f t="shared" si="362"/>
        <v>#REF!</v>
      </c>
      <c r="G89" s="36" t="e">
        <f t="shared" si="363"/>
        <v>#REF!</v>
      </c>
      <c r="H89" s="36" t="e">
        <f t="shared" si="364"/>
        <v>#REF!</v>
      </c>
      <c r="I89" s="36" t="e">
        <f t="shared" si="365"/>
        <v>#REF!</v>
      </c>
      <c r="J89" s="36" t="e">
        <f t="shared" si="366"/>
        <v>#REF!</v>
      </c>
      <c r="K89" s="36" t="e">
        <f t="shared" si="367"/>
        <v>#REF!</v>
      </c>
      <c r="L89" s="36" t="e">
        <f t="shared" si="368"/>
        <v>#REF!</v>
      </c>
      <c r="M89" s="36" t="e">
        <f t="shared" si="369"/>
        <v>#REF!</v>
      </c>
      <c r="N89" s="36" t="e">
        <f t="shared" si="370"/>
        <v>#REF!</v>
      </c>
      <c r="O89" s="36" t="e">
        <f t="shared" si="371"/>
        <v>#REF!</v>
      </c>
      <c r="P89" s="36" t="e">
        <f t="shared" si="372"/>
        <v>#REF!</v>
      </c>
      <c r="Q89" s="36" t="e">
        <f t="shared" si="373"/>
        <v>#REF!</v>
      </c>
      <c r="R89" s="36" t="e">
        <f t="shared" si="374"/>
        <v>#REF!</v>
      </c>
      <c r="S89" s="36" t="e">
        <f t="shared" si="375"/>
        <v>#REF!</v>
      </c>
      <c r="T89" s="36" t="e">
        <f t="shared" si="376"/>
        <v>#REF!</v>
      </c>
      <c r="U89" s="36" t="e">
        <f t="shared" si="377"/>
        <v>#REF!</v>
      </c>
      <c r="V89" s="36" t="e">
        <f t="shared" si="378"/>
        <v>#REF!</v>
      </c>
      <c r="W89" s="36" t="e">
        <f t="shared" si="379"/>
        <v>#REF!</v>
      </c>
      <c r="X89" s="36" t="e">
        <f t="shared" si="380"/>
        <v>#REF!</v>
      </c>
      <c r="Y89" s="36" t="e">
        <f t="shared" si="381"/>
        <v>#REF!</v>
      </c>
      <c r="Z89" s="36" t="e">
        <f t="shared" si="382"/>
        <v>#REF!</v>
      </c>
      <c r="AA89" s="36" t="e">
        <f t="shared" si="383"/>
        <v>#REF!</v>
      </c>
      <c r="AB89" s="36" t="e">
        <f t="shared" si="384"/>
        <v>#REF!</v>
      </c>
      <c r="AC89" s="36" t="e">
        <f t="shared" si="385"/>
        <v>#REF!</v>
      </c>
      <c r="AD89" s="36" t="e">
        <f t="shared" si="386"/>
        <v>#REF!</v>
      </c>
      <c r="AE89" s="36" t="e">
        <f t="shared" si="387"/>
        <v>#REF!</v>
      </c>
      <c r="AF89" s="36" t="e">
        <f t="shared" si="388"/>
        <v>#REF!</v>
      </c>
      <c r="AG89" s="36" t="e">
        <f t="shared" si="389"/>
        <v>#REF!</v>
      </c>
      <c r="AH89" s="36" t="e">
        <f t="shared" si="390"/>
        <v>#REF!</v>
      </c>
      <c r="AI89" s="36" t="e">
        <f t="shared" si="391"/>
        <v>#REF!</v>
      </c>
      <c r="AJ89" s="36" t="e">
        <f t="shared" si="392"/>
        <v>#REF!</v>
      </c>
      <c r="AK89" s="36" t="e">
        <f t="shared" si="393"/>
        <v>#REF!</v>
      </c>
      <c r="AL89" s="36" t="e">
        <f t="shared" si="394"/>
        <v>#REF!</v>
      </c>
      <c r="AM89" s="36" t="e">
        <f t="shared" si="395"/>
        <v>#REF!</v>
      </c>
      <c r="AN89" s="36" t="e">
        <f t="shared" si="396"/>
        <v>#REF!</v>
      </c>
      <c r="AO89" s="36" t="e">
        <f t="shared" si="397"/>
        <v>#REF!</v>
      </c>
      <c r="AP89" s="36" t="e">
        <f t="shared" si="398"/>
        <v>#REF!</v>
      </c>
    </row>
    <row r="90" spans="1:42" x14ac:dyDescent="0.25">
      <c r="B90" s="99" t="e">
        <f>IF(qtd_niveis&gt;2,"III","")</f>
        <v>#REF!</v>
      </c>
      <c r="C90" s="35" t="e">
        <f>IF(qtd_niveis&gt;2,IF(NII="I",C88*(perc_niv_II/1+1),C89*(perc_niv_II/1+1)),0)</f>
        <v>#REF!</v>
      </c>
      <c r="D90" s="36" t="e">
        <f>IF(qtd_classes&gt;1,IF(incide_classe="Classe Inicial",C90*(perc_classe_b/1+1),C90*(perc_classe_b/1+1)),0)</f>
        <v>#REF!</v>
      </c>
      <c r="E90" s="36" t="e">
        <f t="shared" si="361"/>
        <v>#REF!</v>
      </c>
      <c r="F90" s="36" t="e">
        <f t="shared" si="362"/>
        <v>#REF!</v>
      </c>
      <c r="G90" s="36" t="e">
        <f t="shared" si="363"/>
        <v>#REF!</v>
      </c>
      <c r="H90" s="36" t="e">
        <f t="shared" si="364"/>
        <v>#REF!</v>
      </c>
      <c r="I90" s="36" t="e">
        <f t="shared" si="365"/>
        <v>#REF!</v>
      </c>
      <c r="J90" s="36" t="e">
        <f t="shared" si="366"/>
        <v>#REF!</v>
      </c>
      <c r="K90" s="36" t="e">
        <f t="shared" si="367"/>
        <v>#REF!</v>
      </c>
      <c r="L90" s="36" t="e">
        <f t="shared" si="368"/>
        <v>#REF!</v>
      </c>
      <c r="M90" s="36" t="e">
        <f t="shared" si="369"/>
        <v>#REF!</v>
      </c>
      <c r="N90" s="36" t="e">
        <f t="shared" si="370"/>
        <v>#REF!</v>
      </c>
      <c r="O90" s="36" t="e">
        <f t="shared" si="371"/>
        <v>#REF!</v>
      </c>
      <c r="P90" s="36" t="e">
        <f t="shared" si="372"/>
        <v>#REF!</v>
      </c>
      <c r="Q90" s="36" t="e">
        <f t="shared" si="373"/>
        <v>#REF!</v>
      </c>
      <c r="R90" s="36" t="e">
        <f t="shared" si="374"/>
        <v>#REF!</v>
      </c>
      <c r="S90" s="36" t="e">
        <f t="shared" si="375"/>
        <v>#REF!</v>
      </c>
      <c r="T90" s="36" t="e">
        <f t="shared" si="376"/>
        <v>#REF!</v>
      </c>
      <c r="U90" s="36" t="e">
        <f t="shared" si="377"/>
        <v>#REF!</v>
      </c>
      <c r="V90" s="36" t="e">
        <f t="shared" si="378"/>
        <v>#REF!</v>
      </c>
      <c r="W90" s="36" t="e">
        <f t="shared" si="379"/>
        <v>#REF!</v>
      </c>
      <c r="X90" s="36" t="e">
        <f t="shared" si="380"/>
        <v>#REF!</v>
      </c>
      <c r="Y90" s="36" t="e">
        <f t="shared" si="381"/>
        <v>#REF!</v>
      </c>
      <c r="Z90" s="36" t="e">
        <f t="shared" si="382"/>
        <v>#REF!</v>
      </c>
      <c r="AA90" s="36" t="e">
        <f t="shared" si="383"/>
        <v>#REF!</v>
      </c>
      <c r="AB90" s="36" t="e">
        <f t="shared" si="384"/>
        <v>#REF!</v>
      </c>
      <c r="AC90" s="36" t="e">
        <f t="shared" si="385"/>
        <v>#REF!</v>
      </c>
      <c r="AD90" s="36" t="e">
        <f t="shared" si="386"/>
        <v>#REF!</v>
      </c>
      <c r="AE90" s="36" t="e">
        <f t="shared" si="387"/>
        <v>#REF!</v>
      </c>
      <c r="AF90" s="36" t="e">
        <f t="shared" si="388"/>
        <v>#REF!</v>
      </c>
      <c r="AG90" s="36" t="e">
        <f t="shared" si="389"/>
        <v>#REF!</v>
      </c>
      <c r="AH90" s="36" t="e">
        <f t="shared" si="390"/>
        <v>#REF!</v>
      </c>
      <c r="AI90" s="36" t="e">
        <f t="shared" si="391"/>
        <v>#REF!</v>
      </c>
      <c r="AJ90" s="36" t="e">
        <f t="shared" si="392"/>
        <v>#REF!</v>
      </c>
      <c r="AK90" s="36" t="e">
        <f t="shared" si="393"/>
        <v>#REF!</v>
      </c>
      <c r="AL90" s="36" t="e">
        <f t="shared" si="394"/>
        <v>#REF!</v>
      </c>
      <c r="AM90" s="36" t="e">
        <f t="shared" si="395"/>
        <v>#REF!</v>
      </c>
      <c r="AN90" s="36" t="e">
        <f t="shared" si="396"/>
        <v>#REF!</v>
      </c>
      <c r="AO90" s="36" t="e">
        <f t="shared" si="397"/>
        <v>#REF!</v>
      </c>
      <c r="AP90" s="36" t="e">
        <f t="shared" si="398"/>
        <v>#REF!</v>
      </c>
    </row>
    <row r="91" spans="1:42" x14ac:dyDescent="0.25">
      <c r="B91" s="99" t="e">
        <f>IF(qtd_niveis&gt;3,"IV","")</f>
        <v>#REF!</v>
      </c>
      <c r="C91" s="83" t="e">
        <f>IF(qtd_niveis&gt;3,IF(NIII="I",C88*(perc_niv_III/1+1),IF(NIII="II",C89*(perc_niv_III/1+1),C90*(perc_niv_III/1+1))),0)</f>
        <v>#REF!</v>
      </c>
      <c r="D91" s="36" t="e">
        <f t="shared" si="360"/>
        <v>#REF!</v>
      </c>
      <c r="E91" s="36" t="e">
        <f t="shared" si="361"/>
        <v>#REF!</v>
      </c>
      <c r="F91" s="36" t="e">
        <f t="shared" si="362"/>
        <v>#REF!</v>
      </c>
      <c r="G91" s="36" t="e">
        <f t="shared" si="363"/>
        <v>#REF!</v>
      </c>
      <c r="H91" s="36" t="e">
        <f t="shared" si="364"/>
        <v>#REF!</v>
      </c>
      <c r="I91" s="36" t="e">
        <f t="shared" si="365"/>
        <v>#REF!</v>
      </c>
      <c r="J91" s="36" t="e">
        <f t="shared" si="366"/>
        <v>#REF!</v>
      </c>
      <c r="K91" s="36" t="e">
        <f t="shared" si="367"/>
        <v>#REF!</v>
      </c>
      <c r="L91" s="36" t="e">
        <f t="shared" si="368"/>
        <v>#REF!</v>
      </c>
      <c r="M91" s="36" t="e">
        <f t="shared" si="369"/>
        <v>#REF!</v>
      </c>
      <c r="N91" s="36" t="e">
        <f t="shared" si="370"/>
        <v>#REF!</v>
      </c>
      <c r="O91" s="36" t="e">
        <f t="shared" si="371"/>
        <v>#REF!</v>
      </c>
      <c r="P91" s="36" t="e">
        <f t="shared" si="372"/>
        <v>#REF!</v>
      </c>
      <c r="Q91" s="36" t="e">
        <f t="shared" si="373"/>
        <v>#REF!</v>
      </c>
      <c r="R91" s="36" t="e">
        <f t="shared" si="374"/>
        <v>#REF!</v>
      </c>
      <c r="S91" s="36" t="e">
        <f t="shared" si="375"/>
        <v>#REF!</v>
      </c>
      <c r="T91" s="36" t="e">
        <f t="shared" si="376"/>
        <v>#REF!</v>
      </c>
      <c r="U91" s="36" t="e">
        <f t="shared" si="377"/>
        <v>#REF!</v>
      </c>
      <c r="V91" s="36" t="e">
        <f t="shared" si="378"/>
        <v>#REF!</v>
      </c>
      <c r="W91" s="36" t="e">
        <f t="shared" si="379"/>
        <v>#REF!</v>
      </c>
      <c r="X91" s="36" t="e">
        <f t="shared" si="380"/>
        <v>#REF!</v>
      </c>
      <c r="Y91" s="36" t="e">
        <f t="shared" si="381"/>
        <v>#REF!</v>
      </c>
      <c r="Z91" s="36" t="e">
        <f t="shared" si="382"/>
        <v>#REF!</v>
      </c>
      <c r="AA91" s="36" t="e">
        <f t="shared" si="383"/>
        <v>#REF!</v>
      </c>
      <c r="AB91" s="36" t="e">
        <f t="shared" si="384"/>
        <v>#REF!</v>
      </c>
      <c r="AC91" s="36" t="e">
        <f t="shared" si="385"/>
        <v>#REF!</v>
      </c>
      <c r="AD91" s="36" t="e">
        <f t="shared" si="386"/>
        <v>#REF!</v>
      </c>
      <c r="AE91" s="36" t="e">
        <f t="shared" si="387"/>
        <v>#REF!</v>
      </c>
      <c r="AF91" s="36" t="e">
        <f t="shared" si="388"/>
        <v>#REF!</v>
      </c>
      <c r="AG91" s="36" t="e">
        <f t="shared" si="389"/>
        <v>#REF!</v>
      </c>
      <c r="AH91" s="36" t="e">
        <f t="shared" si="390"/>
        <v>#REF!</v>
      </c>
      <c r="AI91" s="36" t="e">
        <f t="shared" si="391"/>
        <v>#REF!</v>
      </c>
      <c r="AJ91" s="36" t="e">
        <f t="shared" si="392"/>
        <v>#REF!</v>
      </c>
      <c r="AK91" s="36" t="e">
        <f t="shared" si="393"/>
        <v>#REF!</v>
      </c>
      <c r="AL91" s="36" t="e">
        <f t="shared" si="394"/>
        <v>#REF!</v>
      </c>
      <c r="AM91" s="36" t="e">
        <f t="shared" si="395"/>
        <v>#REF!</v>
      </c>
      <c r="AN91" s="36" t="e">
        <f t="shared" si="396"/>
        <v>#REF!</v>
      </c>
      <c r="AO91" s="36" t="e">
        <f t="shared" si="397"/>
        <v>#REF!</v>
      </c>
      <c r="AP91" s="36" t="e">
        <f t="shared" si="398"/>
        <v>#REF!</v>
      </c>
    </row>
    <row r="92" spans="1:42" x14ac:dyDescent="0.25">
      <c r="B92" s="99" t="e">
        <f>IF(qtd_niveis&gt;4,"V","")</f>
        <v>#REF!</v>
      </c>
      <c r="C92" s="35" t="e">
        <f>IF(qtd_niveis&gt;4,IF(NIV="I",C88*(perc_niv_IV/1+1),IF(NIV="II",C89*(perc_niv_IV/1+1),IF(NIV="III",C90*(perc_niv_IV/1+1),C91*(perc_niv_IV/1+1)))),0)</f>
        <v>#REF!</v>
      </c>
      <c r="D92" s="36" t="e">
        <f t="shared" si="360"/>
        <v>#REF!</v>
      </c>
      <c r="E92" s="36" t="e">
        <f t="shared" si="361"/>
        <v>#REF!</v>
      </c>
      <c r="F92" s="36" t="e">
        <f t="shared" si="362"/>
        <v>#REF!</v>
      </c>
      <c r="G92" s="36" t="e">
        <f t="shared" si="363"/>
        <v>#REF!</v>
      </c>
      <c r="H92" s="36" t="e">
        <f t="shared" si="364"/>
        <v>#REF!</v>
      </c>
      <c r="I92" s="36" t="e">
        <f t="shared" si="365"/>
        <v>#REF!</v>
      </c>
      <c r="J92" s="36" t="e">
        <f t="shared" si="366"/>
        <v>#REF!</v>
      </c>
      <c r="K92" s="36" t="e">
        <f t="shared" si="367"/>
        <v>#REF!</v>
      </c>
      <c r="L92" s="36" t="e">
        <f t="shared" si="368"/>
        <v>#REF!</v>
      </c>
      <c r="M92" s="36" t="e">
        <f t="shared" si="369"/>
        <v>#REF!</v>
      </c>
      <c r="N92" s="36" t="e">
        <f t="shared" si="370"/>
        <v>#REF!</v>
      </c>
      <c r="O92" s="36" t="e">
        <f t="shared" si="371"/>
        <v>#REF!</v>
      </c>
      <c r="P92" s="36" t="e">
        <f t="shared" si="372"/>
        <v>#REF!</v>
      </c>
      <c r="Q92" s="36" t="e">
        <f t="shared" si="373"/>
        <v>#REF!</v>
      </c>
      <c r="R92" s="36" t="e">
        <f t="shared" si="374"/>
        <v>#REF!</v>
      </c>
      <c r="S92" s="36" t="e">
        <f t="shared" si="375"/>
        <v>#REF!</v>
      </c>
      <c r="T92" s="36" t="e">
        <f t="shared" si="376"/>
        <v>#REF!</v>
      </c>
      <c r="U92" s="36" t="e">
        <f t="shared" si="377"/>
        <v>#REF!</v>
      </c>
      <c r="V92" s="36" t="e">
        <f t="shared" si="378"/>
        <v>#REF!</v>
      </c>
      <c r="W92" s="36" t="e">
        <f t="shared" si="379"/>
        <v>#REF!</v>
      </c>
      <c r="X92" s="36" t="e">
        <f t="shared" si="380"/>
        <v>#REF!</v>
      </c>
      <c r="Y92" s="36" t="e">
        <f t="shared" si="381"/>
        <v>#REF!</v>
      </c>
      <c r="Z92" s="36" t="e">
        <f t="shared" si="382"/>
        <v>#REF!</v>
      </c>
      <c r="AA92" s="36" t="e">
        <f t="shared" si="383"/>
        <v>#REF!</v>
      </c>
      <c r="AB92" s="36" t="e">
        <f t="shared" si="384"/>
        <v>#REF!</v>
      </c>
      <c r="AC92" s="36" t="e">
        <f t="shared" si="385"/>
        <v>#REF!</v>
      </c>
      <c r="AD92" s="36" t="e">
        <f t="shared" si="386"/>
        <v>#REF!</v>
      </c>
      <c r="AE92" s="36" t="e">
        <f t="shared" si="387"/>
        <v>#REF!</v>
      </c>
      <c r="AF92" s="36" t="e">
        <f t="shared" si="388"/>
        <v>#REF!</v>
      </c>
      <c r="AG92" s="36" t="e">
        <f t="shared" si="389"/>
        <v>#REF!</v>
      </c>
      <c r="AH92" s="36" t="e">
        <f t="shared" si="390"/>
        <v>#REF!</v>
      </c>
      <c r="AI92" s="36" t="e">
        <f t="shared" si="391"/>
        <v>#REF!</v>
      </c>
      <c r="AJ92" s="36" t="e">
        <f t="shared" si="392"/>
        <v>#REF!</v>
      </c>
      <c r="AK92" s="36" t="e">
        <f t="shared" si="393"/>
        <v>#REF!</v>
      </c>
      <c r="AL92" s="36" t="e">
        <f t="shared" si="394"/>
        <v>#REF!</v>
      </c>
      <c r="AM92" s="36" t="e">
        <f t="shared" si="395"/>
        <v>#REF!</v>
      </c>
      <c r="AN92" s="36" t="e">
        <f t="shared" si="396"/>
        <v>#REF!</v>
      </c>
      <c r="AO92" s="36" t="e">
        <f t="shared" si="397"/>
        <v>#REF!</v>
      </c>
      <c r="AP92" s="36" t="e">
        <f t="shared" si="398"/>
        <v>#REF!</v>
      </c>
    </row>
    <row r="93" spans="1:42" x14ac:dyDescent="0.25">
      <c r="B93" s="99" t="e">
        <f>IF(qtd_niveis&gt;5,"VI","")</f>
        <v>#REF!</v>
      </c>
      <c r="C93" s="83" t="e">
        <f>IF(qtd_niveis&gt;5,IF(NV="I",C88*(perc_niv_V/1+1),IF(NV="II",C89*(perc_niv_V/1+1),IF(NV="III",C90*(perc_niv_V/1+1),IF(NV="IV",C91*(perc_niv_V/1+1),C92*(perc_niv_V/1+1))))),0)</f>
        <v>#REF!</v>
      </c>
      <c r="D93" s="36" t="e">
        <f t="shared" si="360"/>
        <v>#REF!</v>
      </c>
      <c r="E93" s="36" t="e">
        <f t="shared" si="361"/>
        <v>#REF!</v>
      </c>
      <c r="F93" s="36" t="e">
        <f t="shared" si="362"/>
        <v>#REF!</v>
      </c>
      <c r="G93" s="36" t="e">
        <f t="shared" si="363"/>
        <v>#REF!</v>
      </c>
      <c r="H93" s="36" t="e">
        <f t="shared" si="364"/>
        <v>#REF!</v>
      </c>
      <c r="I93" s="36" t="e">
        <f t="shared" si="365"/>
        <v>#REF!</v>
      </c>
      <c r="J93" s="36" t="e">
        <f t="shared" si="366"/>
        <v>#REF!</v>
      </c>
      <c r="K93" s="36" t="e">
        <f t="shared" si="367"/>
        <v>#REF!</v>
      </c>
      <c r="L93" s="36" t="e">
        <f t="shared" si="368"/>
        <v>#REF!</v>
      </c>
      <c r="M93" s="36" t="e">
        <f t="shared" si="369"/>
        <v>#REF!</v>
      </c>
      <c r="N93" s="36" t="e">
        <f t="shared" si="370"/>
        <v>#REF!</v>
      </c>
      <c r="O93" s="36" t="e">
        <f t="shared" si="371"/>
        <v>#REF!</v>
      </c>
      <c r="P93" s="36" t="e">
        <f t="shared" si="372"/>
        <v>#REF!</v>
      </c>
      <c r="Q93" s="36" t="e">
        <f t="shared" si="373"/>
        <v>#REF!</v>
      </c>
      <c r="R93" s="36" t="e">
        <f t="shared" si="374"/>
        <v>#REF!</v>
      </c>
      <c r="S93" s="36" t="e">
        <f t="shared" si="375"/>
        <v>#REF!</v>
      </c>
      <c r="T93" s="36" t="e">
        <f t="shared" si="376"/>
        <v>#REF!</v>
      </c>
      <c r="U93" s="36" t="e">
        <f t="shared" si="377"/>
        <v>#REF!</v>
      </c>
      <c r="V93" s="36" t="e">
        <f t="shared" si="378"/>
        <v>#REF!</v>
      </c>
      <c r="W93" s="36" t="e">
        <f t="shared" si="379"/>
        <v>#REF!</v>
      </c>
      <c r="X93" s="36" t="e">
        <f t="shared" si="380"/>
        <v>#REF!</v>
      </c>
      <c r="Y93" s="36" t="e">
        <f t="shared" si="381"/>
        <v>#REF!</v>
      </c>
      <c r="Z93" s="36" t="e">
        <f t="shared" si="382"/>
        <v>#REF!</v>
      </c>
      <c r="AA93" s="36" t="e">
        <f t="shared" si="383"/>
        <v>#REF!</v>
      </c>
      <c r="AB93" s="36" t="e">
        <f t="shared" si="384"/>
        <v>#REF!</v>
      </c>
      <c r="AC93" s="36" t="e">
        <f t="shared" si="385"/>
        <v>#REF!</v>
      </c>
      <c r="AD93" s="36" t="e">
        <f t="shared" si="386"/>
        <v>#REF!</v>
      </c>
      <c r="AE93" s="36" t="e">
        <f t="shared" si="387"/>
        <v>#REF!</v>
      </c>
      <c r="AF93" s="36" t="e">
        <f t="shared" si="388"/>
        <v>#REF!</v>
      </c>
      <c r="AG93" s="36" t="e">
        <f t="shared" si="389"/>
        <v>#REF!</v>
      </c>
      <c r="AH93" s="36" t="e">
        <f t="shared" si="390"/>
        <v>#REF!</v>
      </c>
      <c r="AI93" s="36" t="e">
        <f t="shared" si="391"/>
        <v>#REF!</v>
      </c>
      <c r="AJ93" s="36" t="e">
        <f t="shared" si="392"/>
        <v>#REF!</v>
      </c>
      <c r="AK93" s="36" t="e">
        <f t="shared" si="393"/>
        <v>#REF!</v>
      </c>
      <c r="AL93" s="36" t="e">
        <f t="shared" si="394"/>
        <v>#REF!</v>
      </c>
      <c r="AM93" s="36" t="e">
        <f t="shared" si="395"/>
        <v>#REF!</v>
      </c>
      <c r="AN93" s="36" t="e">
        <f t="shared" si="396"/>
        <v>#REF!</v>
      </c>
      <c r="AO93" s="36" t="e">
        <f t="shared" si="397"/>
        <v>#REF!</v>
      </c>
      <c r="AP93" s="36" t="e">
        <f t="shared" si="398"/>
        <v>#REF!</v>
      </c>
    </row>
    <row r="94" spans="1:42" x14ac:dyDescent="0.25">
      <c r="B94" s="99" t="e">
        <f>IF(qtd_niveis&gt;6,"VII","")</f>
        <v>#REF!</v>
      </c>
      <c r="C94" s="83" t="e">
        <f>IF(qtd_niveis&gt;6,IF(NVI="I",C88*(perc_niv_VI/1+1),IF(NVI="II",C89*(perc_niv_VI/1+1),IF(NVI="III",C90*(perc_niv_VI/1+1),IF(NVI="IV",C91*(perc_niv_VI/1+1),IF(NVI="V",C92*(perc_niv_VI/1+1),C93*(perc_niv_VI/1+1)))))),0)</f>
        <v>#REF!</v>
      </c>
      <c r="D94" s="36" t="e">
        <f t="shared" si="360"/>
        <v>#REF!</v>
      </c>
      <c r="E94" s="36" t="e">
        <f t="shared" si="361"/>
        <v>#REF!</v>
      </c>
      <c r="F94" s="36" t="e">
        <f t="shared" si="362"/>
        <v>#REF!</v>
      </c>
      <c r="G94" s="36" t="e">
        <f t="shared" si="363"/>
        <v>#REF!</v>
      </c>
      <c r="H94" s="36" t="e">
        <f t="shared" si="364"/>
        <v>#REF!</v>
      </c>
      <c r="I94" s="36" t="e">
        <f t="shared" si="365"/>
        <v>#REF!</v>
      </c>
      <c r="J94" s="36" t="e">
        <f t="shared" si="366"/>
        <v>#REF!</v>
      </c>
      <c r="K94" s="36" t="e">
        <f t="shared" si="367"/>
        <v>#REF!</v>
      </c>
      <c r="L94" s="36" t="e">
        <f t="shared" si="368"/>
        <v>#REF!</v>
      </c>
      <c r="M94" s="36" t="e">
        <f t="shared" si="369"/>
        <v>#REF!</v>
      </c>
      <c r="N94" s="36" t="e">
        <f t="shared" si="370"/>
        <v>#REF!</v>
      </c>
      <c r="O94" s="36" t="e">
        <f t="shared" si="371"/>
        <v>#REF!</v>
      </c>
      <c r="P94" s="36" t="e">
        <f t="shared" si="372"/>
        <v>#REF!</v>
      </c>
      <c r="Q94" s="36" t="e">
        <f t="shared" si="373"/>
        <v>#REF!</v>
      </c>
      <c r="R94" s="36" t="e">
        <f t="shared" si="374"/>
        <v>#REF!</v>
      </c>
      <c r="S94" s="36" t="e">
        <f t="shared" si="375"/>
        <v>#REF!</v>
      </c>
      <c r="T94" s="36" t="e">
        <f t="shared" si="376"/>
        <v>#REF!</v>
      </c>
      <c r="U94" s="36" t="e">
        <f t="shared" si="377"/>
        <v>#REF!</v>
      </c>
      <c r="V94" s="36" t="e">
        <f t="shared" si="378"/>
        <v>#REF!</v>
      </c>
      <c r="W94" s="36" t="e">
        <f t="shared" si="379"/>
        <v>#REF!</v>
      </c>
      <c r="X94" s="36" t="e">
        <f t="shared" si="380"/>
        <v>#REF!</v>
      </c>
      <c r="Y94" s="36" t="e">
        <f t="shared" si="381"/>
        <v>#REF!</v>
      </c>
      <c r="Z94" s="36" t="e">
        <f t="shared" si="382"/>
        <v>#REF!</v>
      </c>
      <c r="AA94" s="36" t="e">
        <f t="shared" si="383"/>
        <v>#REF!</v>
      </c>
      <c r="AB94" s="36" t="e">
        <f t="shared" si="384"/>
        <v>#REF!</v>
      </c>
      <c r="AC94" s="36" t="e">
        <f t="shared" si="385"/>
        <v>#REF!</v>
      </c>
      <c r="AD94" s="36" t="e">
        <f t="shared" si="386"/>
        <v>#REF!</v>
      </c>
      <c r="AE94" s="36" t="e">
        <f t="shared" si="387"/>
        <v>#REF!</v>
      </c>
      <c r="AF94" s="36" t="e">
        <f t="shared" si="388"/>
        <v>#REF!</v>
      </c>
      <c r="AG94" s="36" t="e">
        <f t="shared" si="389"/>
        <v>#REF!</v>
      </c>
      <c r="AH94" s="36" t="e">
        <f t="shared" si="390"/>
        <v>#REF!</v>
      </c>
      <c r="AI94" s="36" t="e">
        <f t="shared" si="391"/>
        <v>#REF!</v>
      </c>
      <c r="AJ94" s="36" t="e">
        <f t="shared" si="392"/>
        <v>#REF!</v>
      </c>
      <c r="AK94" s="36" t="e">
        <f t="shared" si="393"/>
        <v>#REF!</v>
      </c>
      <c r="AL94" s="36" t="e">
        <f t="shared" si="394"/>
        <v>#REF!</v>
      </c>
      <c r="AM94" s="36" t="e">
        <f t="shared" si="395"/>
        <v>#REF!</v>
      </c>
      <c r="AN94" s="36" t="e">
        <f t="shared" si="396"/>
        <v>#REF!</v>
      </c>
      <c r="AO94" s="36" t="e">
        <f t="shared" si="397"/>
        <v>#REF!</v>
      </c>
      <c r="AP94" s="36" t="e">
        <f t="shared" si="398"/>
        <v>#REF!</v>
      </c>
    </row>
    <row r="95" spans="1:42" x14ac:dyDescent="0.25">
      <c r="B95" s="99" t="e">
        <f>IF(qtd_niveis&gt;7,"VIII","")</f>
        <v>#REF!</v>
      </c>
      <c r="C95" s="83" t="e">
        <f>IF(qtd_niveis&gt;7,IF(NVII="I",C88*(perc_niv_VII/1+1),IF(NVII="II",C89*(perc_niv_VII/1+1),IF(NVII="III",C90*(perc_niv_VII/1+1),IF(NVII="IV",C91*(perc_niv_VII/1+1),IF(NVII="V",C92*(perc_niv_VII/1+1),IF(NVII="VI",C93*(perc_niv_VII/1+1),C94*(perc_niv_VII/1+1))))))),0)</f>
        <v>#REF!</v>
      </c>
      <c r="D95" s="36" t="e">
        <f t="shared" si="360"/>
        <v>#REF!</v>
      </c>
      <c r="E95" s="36" t="e">
        <f t="shared" si="361"/>
        <v>#REF!</v>
      </c>
      <c r="F95" s="36" t="e">
        <f t="shared" si="362"/>
        <v>#REF!</v>
      </c>
      <c r="G95" s="36" t="e">
        <f t="shared" si="363"/>
        <v>#REF!</v>
      </c>
      <c r="H95" s="36" t="e">
        <f t="shared" si="364"/>
        <v>#REF!</v>
      </c>
      <c r="I95" s="36" t="e">
        <f t="shared" si="365"/>
        <v>#REF!</v>
      </c>
      <c r="J95" s="36" t="e">
        <f t="shared" si="366"/>
        <v>#REF!</v>
      </c>
      <c r="K95" s="36" t="e">
        <f t="shared" si="367"/>
        <v>#REF!</v>
      </c>
      <c r="L95" s="36" t="e">
        <f t="shared" si="368"/>
        <v>#REF!</v>
      </c>
      <c r="M95" s="36" t="e">
        <f t="shared" si="369"/>
        <v>#REF!</v>
      </c>
      <c r="N95" s="36" t="e">
        <f t="shared" si="370"/>
        <v>#REF!</v>
      </c>
      <c r="O95" s="36" t="e">
        <f t="shared" si="371"/>
        <v>#REF!</v>
      </c>
      <c r="P95" s="36" t="e">
        <f t="shared" si="372"/>
        <v>#REF!</v>
      </c>
      <c r="Q95" s="36" t="e">
        <f t="shared" si="373"/>
        <v>#REF!</v>
      </c>
      <c r="R95" s="36" t="e">
        <f t="shared" si="374"/>
        <v>#REF!</v>
      </c>
      <c r="S95" s="36" t="e">
        <f t="shared" si="375"/>
        <v>#REF!</v>
      </c>
      <c r="T95" s="36" t="e">
        <f t="shared" si="376"/>
        <v>#REF!</v>
      </c>
      <c r="U95" s="36" t="e">
        <f t="shared" si="377"/>
        <v>#REF!</v>
      </c>
      <c r="V95" s="36" t="e">
        <f t="shared" si="378"/>
        <v>#REF!</v>
      </c>
      <c r="W95" s="36" t="e">
        <f t="shared" si="379"/>
        <v>#REF!</v>
      </c>
      <c r="X95" s="36" t="e">
        <f t="shared" si="380"/>
        <v>#REF!</v>
      </c>
      <c r="Y95" s="36" t="e">
        <f t="shared" si="381"/>
        <v>#REF!</v>
      </c>
      <c r="Z95" s="36" t="e">
        <f t="shared" si="382"/>
        <v>#REF!</v>
      </c>
      <c r="AA95" s="36" t="e">
        <f t="shared" si="383"/>
        <v>#REF!</v>
      </c>
      <c r="AB95" s="36" t="e">
        <f t="shared" si="384"/>
        <v>#REF!</v>
      </c>
      <c r="AC95" s="36" t="e">
        <f t="shared" si="385"/>
        <v>#REF!</v>
      </c>
      <c r="AD95" s="36" t="e">
        <f t="shared" si="386"/>
        <v>#REF!</v>
      </c>
      <c r="AE95" s="36" t="e">
        <f t="shared" si="387"/>
        <v>#REF!</v>
      </c>
      <c r="AF95" s="36" t="e">
        <f t="shared" si="388"/>
        <v>#REF!</v>
      </c>
      <c r="AG95" s="36" t="e">
        <f t="shared" si="389"/>
        <v>#REF!</v>
      </c>
      <c r="AH95" s="36" t="e">
        <f t="shared" si="390"/>
        <v>#REF!</v>
      </c>
      <c r="AI95" s="36" t="e">
        <f t="shared" si="391"/>
        <v>#REF!</v>
      </c>
      <c r="AJ95" s="36" t="e">
        <f t="shared" si="392"/>
        <v>#REF!</v>
      </c>
      <c r="AK95" s="36" t="e">
        <f t="shared" si="393"/>
        <v>#REF!</v>
      </c>
      <c r="AL95" s="36" t="e">
        <f t="shared" si="394"/>
        <v>#REF!</v>
      </c>
      <c r="AM95" s="36" t="e">
        <f t="shared" si="395"/>
        <v>#REF!</v>
      </c>
      <c r="AN95" s="36" t="e">
        <f t="shared" si="396"/>
        <v>#REF!</v>
      </c>
      <c r="AO95" s="36" t="e">
        <f t="shared" si="397"/>
        <v>#REF!</v>
      </c>
      <c r="AP95" s="36" t="e">
        <f t="shared" si="398"/>
        <v>#REF!</v>
      </c>
    </row>
  </sheetData>
  <sheetProtection algorithmName="SHA-512" hashValue="/3O34PB/Z/fhxqSEKQn2/wMhw9DDdH2ZwLQVJBTvon0sXcziutquVSu/ZqQ78lpVko/Rb/TScPGoZdAkmuMzZQ==" saltValue="2WsXe2gdeesVxSAodmVumA==" spinCount="100000" sheet="1" formatColumns="0" formatRows="0" selectLockedCells="1"/>
  <mergeCells count="23">
    <mergeCell ref="C33:G33"/>
    <mergeCell ref="I33:V33"/>
    <mergeCell ref="B4:B5"/>
    <mergeCell ref="C4:V4"/>
    <mergeCell ref="W4:AF4"/>
    <mergeCell ref="C6:G6"/>
    <mergeCell ref="I6:V6"/>
    <mergeCell ref="C15:G15"/>
    <mergeCell ref="I15:V15"/>
    <mergeCell ref="C24:G24"/>
    <mergeCell ref="I24:V24"/>
    <mergeCell ref="C78:G78"/>
    <mergeCell ref="I78:V78"/>
    <mergeCell ref="C87:G87"/>
    <mergeCell ref="I87:V87"/>
    <mergeCell ref="C42:G42"/>
    <mergeCell ref="I42:V42"/>
    <mergeCell ref="C51:G51"/>
    <mergeCell ref="I51:V51"/>
    <mergeCell ref="C60:G60"/>
    <mergeCell ref="I60:V60"/>
    <mergeCell ref="C69:G69"/>
    <mergeCell ref="I69:V6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AC90"/>
  <sheetViews>
    <sheetView tabSelected="1" zoomScaleNormal="100" workbookViewId="0">
      <selection activeCell="D14" sqref="D14"/>
    </sheetView>
  </sheetViews>
  <sheetFormatPr defaultRowHeight="15" x14ac:dyDescent="0.25"/>
  <cols>
    <col min="1" max="1" width="1.42578125" customWidth="1"/>
    <col min="2" max="2" width="33.7109375" customWidth="1"/>
    <col min="3" max="4" width="10.7109375" customWidth="1"/>
    <col min="5" max="5" width="11.5703125" bestFit="1" customWidth="1"/>
    <col min="6" max="9" width="10.7109375" customWidth="1"/>
    <col min="10" max="10" width="12.140625" customWidth="1"/>
    <col min="11" max="12" width="10.7109375" customWidth="1"/>
    <col min="13" max="13" width="16.140625" customWidth="1"/>
    <col min="14" max="14" width="8" bestFit="1" customWidth="1"/>
    <col min="15" max="15" width="14.85546875" bestFit="1" customWidth="1"/>
    <col min="16" max="16" width="18.85546875" bestFit="1" customWidth="1"/>
    <col min="17" max="17" width="8.140625" customWidth="1"/>
    <col min="18" max="18" width="8.5703125" customWidth="1"/>
    <col min="19" max="19" width="11" customWidth="1"/>
    <col min="20" max="20" width="11.42578125" customWidth="1"/>
    <col min="21" max="21" width="10.42578125" customWidth="1"/>
  </cols>
  <sheetData>
    <row r="2" spans="2:29" ht="34.5" customHeight="1" x14ac:dyDescent="0.25">
      <c r="B2" s="159" t="s">
        <v>100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O2" s="2"/>
      <c r="P2" s="2"/>
      <c r="Q2" s="2"/>
      <c r="R2" s="2"/>
      <c r="S2" s="2"/>
      <c r="T2" s="2"/>
      <c r="U2" s="2"/>
      <c r="V2" s="2"/>
      <c r="W2" s="23"/>
      <c r="X2" s="23"/>
      <c r="Y2" s="23"/>
      <c r="Z2" s="23"/>
      <c r="AA2" s="23"/>
      <c r="AB2" s="23"/>
      <c r="AC2" s="2"/>
    </row>
    <row r="3" spans="2:29" ht="15" customHeight="1" x14ac:dyDescent="0.25">
      <c r="B3" s="162" t="s">
        <v>72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1" t="s">
        <v>77</v>
      </c>
      <c r="O3" s="161"/>
      <c r="P3" s="161"/>
      <c r="Q3" s="115"/>
      <c r="R3" s="115"/>
      <c r="S3" s="115"/>
      <c r="T3" s="115"/>
      <c r="U3" s="115"/>
      <c r="V3" s="115"/>
      <c r="W3" s="115"/>
      <c r="X3" s="115"/>
      <c r="Y3" s="115"/>
      <c r="Z3" s="160"/>
      <c r="AA3" s="160"/>
      <c r="AB3" s="160"/>
      <c r="AC3" s="160"/>
    </row>
    <row r="4" spans="2:29" ht="45" customHeight="1" x14ac:dyDescent="0.25">
      <c r="B4" s="102" t="s">
        <v>111</v>
      </c>
      <c r="C4" s="51">
        <f>[1]!ch_1</f>
        <v>0</v>
      </c>
      <c r="D4" s="51">
        <f>[1]!ch_2</f>
        <v>0</v>
      </c>
      <c r="E4" s="51">
        <f>[1]!ch_3</f>
        <v>0</v>
      </c>
      <c r="F4" s="51">
        <f>[1]!ch_4</f>
        <v>0</v>
      </c>
      <c r="G4" s="51">
        <f>[1]!ch_5</f>
        <v>0</v>
      </c>
      <c r="H4" s="51">
        <f>[1]!ch_6</f>
        <v>0</v>
      </c>
      <c r="I4" s="51">
        <f>[1]!ch_7</f>
        <v>0</v>
      </c>
      <c r="J4" s="51">
        <f>[1]!ch_8</f>
        <v>0</v>
      </c>
      <c r="K4" s="51">
        <f>[1]!ch_9</f>
        <v>0</v>
      </c>
      <c r="L4" s="51">
        <f>[1]!ch_10</f>
        <v>0</v>
      </c>
      <c r="M4" s="52" t="s">
        <v>70</v>
      </c>
      <c r="N4" s="161"/>
      <c r="O4" s="161"/>
      <c r="P4" s="161"/>
      <c r="Q4" s="111"/>
      <c r="R4" s="111"/>
      <c r="S4" s="111"/>
      <c r="T4" s="111"/>
      <c r="U4" s="111"/>
      <c r="V4" s="111"/>
      <c r="W4" s="111"/>
      <c r="X4" s="111"/>
      <c r="Y4" s="112"/>
      <c r="Z4" s="160"/>
      <c r="AA4" s="160"/>
      <c r="AB4" s="160"/>
      <c r="AC4" s="160"/>
    </row>
    <row r="5" spans="2:29" x14ac:dyDescent="0.25">
      <c r="B5" s="39" t="s">
        <v>62</v>
      </c>
      <c r="C5" s="43">
        <f>'[1]Efetivos Docência'!$K$5</f>
        <v>0</v>
      </c>
      <c r="D5" s="43">
        <f>'[1]Efetivos Docência'!$K$14</f>
        <v>0</v>
      </c>
      <c r="E5" s="43">
        <f>'[1]Efetivos Docência'!$K$23</f>
        <v>0</v>
      </c>
      <c r="F5" s="43">
        <f>'[1]Efetivos Docência'!$K$32</f>
        <v>0</v>
      </c>
      <c r="G5" s="43">
        <f>'[1]Efetivos Docência'!$K$41</f>
        <v>0</v>
      </c>
      <c r="H5" s="43">
        <f>'[1]Efetivos Docência'!$K$50</f>
        <v>0</v>
      </c>
      <c r="I5" s="43">
        <f>'[1]Efetivos Docência'!$K$59</f>
        <v>0</v>
      </c>
      <c r="J5" s="43">
        <f>'[1]Efetivos Docência'!$K$68</f>
        <v>0</v>
      </c>
      <c r="K5" s="43">
        <f>'[1]Efetivos Docência'!$K$77</f>
        <v>0</v>
      </c>
      <c r="L5" s="43">
        <f>'[1]Efetivos Docência'!$K$86</f>
        <v>0</v>
      </c>
      <c r="M5" s="46">
        <f>SUM(C5:L5)</f>
        <v>0</v>
      </c>
      <c r="N5" s="161"/>
      <c r="O5" s="161"/>
      <c r="P5" s="161"/>
      <c r="Q5" s="108"/>
      <c r="R5" s="108"/>
      <c r="S5" s="108"/>
      <c r="T5" s="108"/>
      <c r="U5" s="108"/>
      <c r="V5" s="108"/>
      <c r="W5" s="108"/>
      <c r="X5" s="108"/>
      <c r="Y5" s="109"/>
      <c r="Z5" s="160"/>
      <c r="AA5" s="160"/>
      <c r="AB5" s="160"/>
      <c r="AC5" s="110"/>
    </row>
    <row r="6" spans="2:29" x14ac:dyDescent="0.25">
      <c r="B6" s="55" t="s">
        <v>21</v>
      </c>
      <c r="C6" s="56">
        <f t="shared" ref="C6:L6" si="0">C5*C4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7">
        <f>SUM(C6:L6)</f>
        <v>0</v>
      </c>
      <c r="N6" s="161"/>
      <c r="O6" s="161"/>
      <c r="P6" s="161"/>
      <c r="Q6" s="113"/>
      <c r="R6" s="113"/>
      <c r="S6" s="113"/>
      <c r="T6" s="113"/>
      <c r="U6" s="113"/>
      <c r="V6" s="113"/>
      <c r="W6" s="113"/>
      <c r="X6" s="113"/>
      <c r="Y6" s="109"/>
      <c r="Z6" s="160"/>
      <c r="AA6" s="160"/>
      <c r="AB6" s="160"/>
      <c r="AC6" s="110"/>
    </row>
    <row r="7" spans="2:29" x14ac:dyDescent="0.25">
      <c r="B7" s="39" t="s">
        <v>63</v>
      </c>
      <c r="C7" s="43">
        <f>SUM('[1]Temporários Docência'!$M$7:$M$14)</f>
        <v>0</v>
      </c>
      <c r="D7" s="43">
        <f>SUM('[1]Temporários Docência'!$M$16:$M$23)</f>
        <v>0</v>
      </c>
      <c r="E7" s="43">
        <f>SUM('[1]Temporários Docência'!$M$25:$M$32)</f>
        <v>0</v>
      </c>
      <c r="F7" s="43">
        <f>SUM('[1]Temporários Docência'!$M$34:$M$41)</f>
        <v>0</v>
      </c>
      <c r="G7" s="43">
        <f>SUM('[1]Temporários Docência'!$M$43:$M$50)</f>
        <v>0</v>
      </c>
      <c r="H7" s="43">
        <f>SUM('[1]Temporários Docência'!$M$52:$M$59)</f>
        <v>0</v>
      </c>
      <c r="I7" s="43">
        <f>SUM('[1]Temporários Docência'!$M$61:$M$68)</f>
        <v>0</v>
      </c>
      <c r="J7" s="43">
        <f>SUM('[1]Temporários Docência'!$M$70:$M$77)</f>
        <v>0</v>
      </c>
      <c r="K7" s="43">
        <f>SUM('[1]Temporários Docência'!$M$79:$M$86)</f>
        <v>0</v>
      </c>
      <c r="L7" s="43">
        <f>SUM('[1]Temporários Docência'!$M$88:$M$95)</f>
        <v>0</v>
      </c>
      <c r="M7" s="42">
        <f t="shared" ref="M7:M8" si="1">SUM(C7:L7)</f>
        <v>0</v>
      </c>
      <c r="N7" s="161"/>
      <c r="O7" s="161"/>
      <c r="P7" s="161"/>
      <c r="Q7" s="108"/>
      <c r="R7" s="108"/>
      <c r="S7" s="108"/>
      <c r="T7" s="108"/>
      <c r="U7" s="108"/>
      <c r="V7" s="108"/>
      <c r="W7" s="108"/>
      <c r="X7" s="108"/>
      <c r="Y7" s="109"/>
      <c r="Z7" s="160"/>
      <c r="AA7" s="160"/>
      <c r="AB7" s="160"/>
      <c r="AC7" s="110"/>
    </row>
    <row r="8" spans="2:29" x14ac:dyDescent="0.25">
      <c r="B8" s="55" t="s">
        <v>21</v>
      </c>
      <c r="C8" s="56">
        <f>C7*C4</f>
        <v>0</v>
      </c>
      <c r="D8" s="56">
        <f t="shared" ref="D8:L8" si="2">D7*D4</f>
        <v>0</v>
      </c>
      <c r="E8" s="56">
        <f t="shared" si="2"/>
        <v>0</v>
      </c>
      <c r="F8" s="56">
        <f t="shared" si="2"/>
        <v>0</v>
      </c>
      <c r="G8" s="56">
        <f t="shared" si="2"/>
        <v>0</v>
      </c>
      <c r="H8" s="56">
        <f t="shared" si="2"/>
        <v>0</v>
      </c>
      <c r="I8" s="56">
        <f t="shared" si="2"/>
        <v>0</v>
      </c>
      <c r="J8" s="56">
        <f t="shared" si="2"/>
        <v>0</v>
      </c>
      <c r="K8" s="56">
        <f t="shared" si="2"/>
        <v>0</v>
      </c>
      <c r="L8" s="56">
        <f t="shared" si="2"/>
        <v>0</v>
      </c>
      <c r="M8" s="57">
        <f t="shared" si="1"/>
        <v>0</v>
      </c>
      <c r="N8" s="176" t="s">
        <v>79</v>
      </c>
      <c r="O8" s="176"/>
      <c r="P8" s="176"/>
      <c r="Q8" s="113"/>
      <c r="R8" s="113"/>
      <c r="S8" s="113"/>
      <c r="T8" s="113"/>
      <c r="U8" s="113"/>
      <c r="V8" s="113"/>
      <c r="W8" s="113"/>
      <c r="X8" s="113"/>
      <c r="Y8" s="109"/>
      <c r="Z8" s="160"/>
      <c r="AA8" s="160"/>
      <c r="AB8" s="160"/>
      <c r="AC8" s="110"/>
    </row>
    <row r="9" spans="2:29" ht="15.75" customHeight="1" x14ac:dyDescent="0.25">
      <c r="B9" s="102" t="s">
        <v>114</v>
      </c>
      <c r="C9" s="103">
        <f>C5+C7</f>
        <v>0</v>
      </c>
      <c r="D9" s="103">
        <f t="shared" ref="D9:L9" si="3">D5+D7</f>
        <v>0</v>
      </c>
      <c r="E9" s="103">
        <f t="shared" si="3"/>
        <v>0</v>
      </c>
      <c r="F9" s="103">
        <f t="shared" si="3"/>
        <v>0</v>
      </c>
      <c r="G9" s="103">
        <f t="shared" si="3"/>
        <v>0</v>
      </c>
      <c r="H9" s="103">
        <f t="shared" si="3"/>
        <v>0</v>
      </c>
      <c r="I9" s="103">
        <f t="shared" si="3"/>
        <v>0</v>
      </c>
      <c r="J9" s="103">
        <f t="shared" si="3"/>
        <v>0</v>
      </c>
      <c r="K9" s="103">
        <f t="shared" si="3"/>
        <v>0</v>
      </c>
      <c r="L9" s="103">
        <f t="shared" si="3"/>
        <v>0</v>
      </c>
      <c r="M9" s="67">
        <f>SUM(C9:L9)</f>
        <v>0</v>
      </c>
      <c r="N9" s="176"/>
      <c r="O9" s="176"/>
      <c r="P9" s="176"/>
      <c r="Q9" s="113"/>
      <c r="R9" s="113"/>
      <c r="S9" s="113"/>
      <c r="T9" s="113"/>
      <c r="U9" s="113"/>
      <c r="V9" s="113"/>
      <c r="W9" s="113"/>
      <c r="X9" s="113"/>
      <c r="Y9" s="109"/>
      <c r="Z9" s="2"/>
      <c r="AA9" s="2"/>
      <c r="AB9" s="2"/>
      <c r="AC9" s="2"/>
    </row>
    <row r="10" spans="2:29" ht="15.75" customHeight="1" x14ac:dyDescent="0.25">
      <c r="B10" s="102" t="s">
        <v>69</v>
      </c>
      <c r="C10" s="103">
        <f>C6+C8</f>
        <v>0</v>
      </c>
      <c r="D10" s="103">
        <f t="shared" ref="D10:L10" si="4">D6+D8</f>
        <v>0</v>
      </c>
      <c r="E10" s="103">
        <f t="shared" si="4"/>
        <v>0</v>
      </c>
      <c r="F10" s="103">
        <f t="shared" si="4"/>
        <v>0</v>
      </c>
      <c r="G10" s="103">
        <f t="shared" si="4"/>
        <v>0</v>
      </c>
      <c r="H10" s="103">
        <f t="shared" si="4"/>
        <v>0</v>
      </c>
      <c r="I10" s="103">
        <f t="shared" si="4"/>
        <v>0</v>
      </c>
      <c r="J10" s="103">
        <f t="shared" si="4"/>
        <v>0</v>
      </c>
      <c r="K10" s="103">
        <f t="shared" si="4"/>
        <v>0</v>
      </c>
      <c r="L10" s="103">
        <f t="shared" si="4"/>
        <v>0</v>
      </c>
      <c r="M10" s="67">
        <f>SUM(C10:L10)</f>
        <v>0</v>
      </c>
      <c r="N10" s="177">
        <v>0.33333333300000001</v>
      </c>
      <c r="O10" s="177"/>
      <c r="P10" s="177"/>
      <c r="Q10" s="108"/>
      <c r="R10" s="108"/>
      <c r="S10" s="108"/>
      <c r="T10" s="108"/>
      <c r="U10" s="108"/>
      <c r="V10" s="108"/>
      <c r="W10" s="108"/>
      <c r="X10" s="108"/>
      <c r="Y10" s="109"/>
      <c r="Z10" s="2"/>
      <c r="AA10" s="2"/>
      <c r="AB10" s="2"/>
      <c r="AC10" s="2"/>
    </row>
    <row r="11" spans="2:29" ht="19.5" customHeight="1" x14ac:dyDescent="0.25">
      <c r="B11" s="161" t="s">
        <v>71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07" t="s">
        <v>74</v>
      </c>
      <c r="N11" s="50" t="s">
        <v>78</v>
      </c>
      <c r="O11" s="53" t="s">
        <v>76</v>
      </c>
      <c r="P11" s="54" t="s">
        <v>75</v>
      </c>
      <c r="Q11" s="113"/>
      <c r="R11" s="113"/>
      <c r="S11" s="113"/>
      <c r="T11" s="113"/>
      <c r="U11" s="113"/>
      <c r="V11" s="113"/>
      <c r="W11" s="113"/>
      <c r="X11" s="113"/>
      <c r="Y11" s="109"/>
      <c r="Z11" s="2"/>
      <c r="AA11" s="2"/>
      <c r="AB11" s="2"/>
      <c r="AC11" s="2"/>
    </row>
    <row r="12" spans="2:29" ht="15.75" x14ac:dyDescent="0.25">
      <c r="B12" s="58" t="s">
        <v>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/>
      <c r="P12" s="61"/>
      <c r="Q12" s="108"/>
      <c r="R12" s="108"/>
      <c r="S12" s="108"/>
      <c r="T12" s="108"/>
      <c r="U12" s="108"/>
      <c r="V12" s="108"/>
      <c r="W12" s="108"/>
      <c r="X12" s="108"/>
      <c r="Y12" s="109"/>
      <c r="Z12" s="2"/>
      <c r="AA12" s="2"/>
      <c r="AB12" s="2"/>
      <c r="AC12" s="2"/>
    </row>
    <row r="13" spans="2:29" x14ac:dyDescent="0.25">
      <c r="B13" s="37" t="s">
        <v>1</v>
      </c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2">
        <f>C13*C4+D13*D4+E13*E4+F13*F4+G13*G4+H13*H4+I13*I4+J13*J4+K13*K4+L13*L4</f>
        <v>0</v>
      </c>
      <c r="N13" s="38">
        <v>60</v>
      </c>
      <c r="O13" s="41">
        <f>M13*(N13*valor_ha/60)</f>
        <v>0</v>
      </c>
      <c r="P13" s="47">
        <f>M13-O13</f>
        <v>0</v>
      </c>
      <c r="Q13" s="113"/>
      <c r="R13" s="113"/>
      <c r="S13" s="113"/>
      <c r="T13" s="113"/>
      <c r="U13" s="113"/>
      <c r="V13" s="113"/>
      <c r="W13" s="113"/>
      <c r="X13" s="113"/>
      <c r="Y13" s="109"/>
      <c r="Z13" s="2"/>
      <c r="AA13" s="2"/>
      <c r="AB13" s="2"/>
      <c r="AC13" s="2"/>
    </row>
    <row r="14" spans="2:29" x14ac:dyDescent="0.25">
      <c r="B14" s="72" t="s">
        <v>2</v>
      </c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57">
        <f>C14*C4+D14*D4+E14*E4+F14*F4+G14*G4+H14*H4+I14*I4+J14*J4+K14*K4+L14*L4</f>
        <v>0</v>
      </c>
      <c r="N14" s="75">
        <v>60</v>
      </c>
      <c r="O14" s="76">
        <f>M14*(N14*valor_ha/60)</f>
        <v>0</v>
      </c>
      <c r="P14" s="77">
        <f>M14-O14</f>
        <v>0</v>
      </c>
      <c r="Q14" s="108"/>
      <c r="R14" s="108"/>
      <c r="S14" s="108"/>
      <c r="T14" s="108"/>
      <c r="U14" s="108"/>
      <c r="V14" s="108"/>
      <c r="W14" s="108"/>
      <c r="X14" s="108"/>
      <c r="Y14" s="109"/>
      <c r="Z14" s="2"/>
      <c r="AA14" s="2"/>
      <c r="AB14" s="2"/>
      <c r="AC14" s="2"/>
    </row>
    <row r="15" spans="2:29" x14ac:dyDescent="0.25">
      <c r="B15" s="58" t="s">
        <v>3</v>
      </c>
      <c r="C15" s="65"/>
      <c r="D15" s="65"/>
      <c r="E15" s="65"/>
      <c r="F15" s="65"/>
      <c r="G15" s="66"/>
      <c r="H15" s="66"/>
      <c r="I15" s="66"/>
      <c r="J15" s="66"/>
      <c r="K15" s="66"/>
      <c r="L15" s="66"/>
      <c r="M15" s="67"/>
      <c r="N15" s="68"/>
      <c r="O15" s="69"/>
      <c r="P15" s="70"/>
      <c r="Q15" s="113"/>
      <c r="R15" s="113"/>
      <c r="S15" s="113"/>
      <c r="T15" s="113"/>
      <c r="U15" s="113"/>
      <c r="V15" s="113"/>
      <c r="W15" s="113"/>
      <c r="X15" s="113"/>
      <c r="Y15" s="109"/>
      <c r="Z15" s="2"/>
      <c r="AA15" s="2"/>
      <c r="AB15" s="2"/>
      <c r="AC15" s="2"/>
    </row>
    <row r="16" spans="2:29" ht="15.75" x14ac:dyDescent="0.25">
      <c r="B16" s="72" t="s">
        <v>1</v>
      </c>
      <c r="C16" s="73"/>
      <c r="D16" s="73"/>
      <c r="E16" s="73"/>
      <c r="F16" s="73"/>
      <c r="G16" s="74"/>
      <c r="H16" s="74"/>
      <c r="I16" s="74"/>
      <c r="J16" s="74"/>
      <c r="K16" s="74"/>
      <c r="L16" s="74"/>
      <c r="M16" s="57">
        <f>C16*C4+D16*D4+E16*E4+F16*F4+G16*G4+H16*H4+I16*I4+J16*J4+K16*K4+L16*L4</f>
        <v>0</v>
      </c>
      <c r="N16" s="75">
        <v>60</v>
      </c>
      <c r="O16" s="76">
        <f t="shared" ref="O16:O32" si="5">M16*(N16*valor_ha/60)</f>
        <v>0</v>
      </c>
      <c r="P16" s="77">
        <f t="shared" ref="P16:P32" si="6">M16-O16</f>
        <v>0</v>
      </c>
      <c r="Q16" s="111"/>
      <c r="R16" s="111"/>
      <c r="S16" s="111"/>
      <c r="T16" s="111"/>
      <c r="U16" s="111"/>
      <c r="V16" s="111"/>
      <c r="W16" s="111"/>
      <c r="X16" s="111"/>
      <c r="Y16" s="112"/>
      <c r="Z16" s="2"/>
      <c r="AA16" s="2"/>
      <c r="AB16" s="2"/>
      <c r="AC16" s="2"/>
    </row>
    <row r="17" spans="2:29" x14ac:dyDescent="0.25">
      <c r="B17" s="37" t="s">
        <v>2</v>
      </c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42">
        <f>C17*C4+D17*D4+E17*E4+F17*F4+G17*G4+H17*H4+I17*I4+J17*J4+K17*K4+L17*L4</f>
        <v>0</v>
      </c>
      <c r="N17" s="38">
        <v>60</v>
      </c>
      <c r="O17" s="41">
        <f t="shared" si="5"/>
        <v>0</v>
      </c>
      <c r="P17" s="47">
        <f t="shared" si="6"/>
        <v>0</v>
      </c>
      <c r="Q17" s="108"/>
      <c r="R17" s="108"/>
      <c r="S17" s="108"/>
      <c r="T17" s="108"/>
      <c r="U17" s="108"/>
      <c r="V17" s="108"/>
      <c r="W17" s="108"/>
      <c r="X17" s="108"/>
      <c r="Y17" s="109"/>
      <c r="Z17" s="2"/>
      <c r="AA17" s="2"/>
      <c r="AB17" s="2"/>
      <c r="AC17" s="2"/>
    </row>
    <row r="18" spans="2:29" x14ac:dyDescent="0.25">
      <c r="B18" s="72" t="s">
        <v>4</v>
      </c>
      <c r="C18" s="73"/>
      <c r="D18" s="73"/>
      <c r="E18" s="73"/>
      <c r="F18" s="73"/>
      <c r="G18" s="74"/>
      <c r="H18" s="74"/>
      <c r="I18" s="74"/>
      <c r="J18" s="74"/>
      <c r="K18" s="74"/>
      <c r="L18" s="74"/>
      <c r="M18" s="57">
        <f>C18*C4+D18*D4+E18*E4+F18*F4+G18*G4+H18*H4+I18*I4+J18*J4+K18*K4+L18*L4</f>
        <v>0</v>
      </c>
      <c r="N18" s="75">
        <v>60</v>
      </c>
      <c r="O18" s="76">
        <f t="shared" si="5"/>
        <v>0</v>
      </c>
      <c r="P18" s="77">
        <f t="shared" si="6"/>
        <v>0</v>
      </c>
      <c r="Q18" s="113"/>
      <c r="R18" s="113"/>
      <c r="S18" s="113"/>
      <c r="T18" s="113"/>
      <c r="U18" s="113"/>
      <c r="V18" s="113"/>
      <c r="W18" s="113"/>
      <c r="X18" s="113"/>
      <c r="Y18" s="109"/>
      <c r="Z18" s="2"/>
      <c r="AA18" s="2"/>
      <c r="AB18" s="2"/>
      <c r="AC18" s="2"/>
    </row>
    <row r="19" spans="2:29" x14ac:dyDescent="0.25">
      <c r="B19" s="37" t="s">
        <v>5</v>
      </c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2">
        <f>C19*C4+D19*D4+E19*E4+F19*F4+G19*G4+H19*H4+I19*I4+J19*J4+K19*K4+L19*L4</f>
        <v>0</v>
      </c>
      <c r="N19" s="38">
        <v>60</v>
      </c>
      <c r="O19" s="41">
        <f t="shared" si="5"/>
        <v>0</v>
      </c>
      <c r="P19" s="47">
        <f t="shared" si="6"/>
        <v>0</v>
      </c>
      <c r="Q19" s="108"/>
      <c r="R19" s="108"/>
      <c r="S19" s="108"/>
      <c r="T19" s="108"/>
      <c r="U19" s="108"/>
      <c r="V19" s="108"/>
      <c r="W19" s="108"/>
      <c r="X19" s="108"/>
      <c r="Y19" s="109"/>
      <c r="Z19" s="2"/>
      <c r="AA19" s="2"/>
      <c r="AB19" s="2"/>
      <c r="AC19" s="2"/>
    </row>
    <row r="20" spans="2:29" x14ac:dyDescent="0.25">
      <c r="B20" s="72" t="s">
        <v>6</v>
      </c>
      <c r="C20" s="73"/>
      <c r="D20" s="73"/>
      <c r="E20" s="73"/>
      <c r="F20" s="73"/>
      <c r="G20" s="74"/>
      <c r="H20" s="74"/>
      <c r="I20" s="74"/>
      <c r="J20" s="74"/>
      <c r="K20" s="74"/>
      <c r="L20" s="74"/>
      <c r="M20" s="57">
        <f>C20*C4+D20*D4+E20*E4+F20*F4+G20*G4+H20*H4+I20*I4+J20*J4+K20*K4+L20*L4</f>
        <v>0</v>
      </c>
      <c r="N20" s="75">
        <v>60</v>
      </c>
      <c r="O20" s="76">
        <f t="shared" si="5"/>
        <v>0</v>
      </c>
      <c r="P20" s="77">
        <f t="shared" si="6"/>
        <v>0</v>
      </c>
      <c r="Q20" s="113"/>
      <c r="R20" s="113"/>
      <c r="S20" s="113"/>
      <c r="T20" s="113"/>
      <c r="U20" s="113"/>
      <c r="V20" s="113"/>
      <c r="W20" s="113"/>
      <c r="X20" s="113"/>
      <c r="Y20" s="109"/>
      <c r="Z20" s="2"/>
      <c r="AA20" s="2"/>
      <c r="AB20" s="2"/>
      <c r="AC20" s="2"/>
    </row>
    <row r="21" spans="2:29" ht="15" customHeight="1" x14ac:dyDescent="0.25">
      <c r="B21" s="37" t="s">
        <v>7</v>
      </c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2">
        <f>C21*C4+D21*D4+E21*E4+F21*F4+G21*G4+H21*H4+I21*I4+J21*J4+K21*K4+L21*L4</f>
        <v>0</v>
      </c>
      <c r="N21" s="38">
        <v>60</v>
      </c>
      <c r="O21" s="41">
        <f t="shared" si="5"/>
        <v>0</v>
      </c>
      <c r="P21" s="47">
        <f t="shared" si="6"/>
        <v>0</v>
      </c>
      <c r="Q21" s="108"/>
      <c r="R21" s="108"/>
      <c r="S21" s="108"/>
      <c r="T21" s="108"/>
      <c r="U21" s="108"/>
      <c r="V21" s="108"/>
      <c r="W21" s="108"/>
      <c r="X21" s="108"/>
      <c r="Y21" s="109"/>
      <c r="Z21" s="2"/>
      <c r="AA21" s="2"/>
      <c r="AB21" s="2"/>
      <c r="AC21" s="2"/>
    </row>
    <row r="22" spans="2:29" x14ac:dyDescent="0.25">
      <c r="B22" s="72" t="s">
        <v>8</v>
      </c>
      <c r="C22" s="73"/>
      <c r="D22" s="73"/>
      <c r="E22" s="73"/>
      <c r="F22" s="73"/>
      <c r="G22" s="74"/>
      <c r="H22" s="74"/>
      <c r="I22" s="74"/>
      <c r="J22" s="74"/>
      <c r="K22" s="74"/>
      <c r="L22" s="74"/>
      <c r="M22" s="57">
        <f>C22*C4+D22*D4+E22*E4+F22*F4+G22*G4+H22*H4+I22*I4+J22*J4+K22*K4+L22*L4</f>
        <v>0</v>
      </c>
      <c r="N22" s="75">
        <v>60</v>
      </c>
      <c r="O22" s="76">
        <f t="shared" si="5"/>
        <v>0</v>
      </c>
      <c r="P22" s="77">
        <f t="shared" si="6"/>
        <v>0</v>
      </c>
      <c r="Q22" s="113"/>
      <c r="R22" s="113"/>
      <c r="S22" s="113"/>
      <c r="T22" s="113"/>
      <c r="U22" s="113"/>
      <c r="V22" s="113"/>
      <c r="W22" s="113"/>
      <c r="X22" s="113"/>
      <c r="Y22" s="109"/>
      <c r="Z22" s="2"/>
      <c r="AA22" s="2"/>
      <c r="AB22" s="2"/>
      <c r="AC22" s="2"/>
    </row>
    <row r="23" spans="2:29" x14ac:dyDescent="0.25">
      <c r="B23" s="37" t="s">
        <v>9</v>
      </c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2">
        <f>C23*C4+D23*D4+E23*E4+F23*F4+G23*G4+H23*H4+I23*I4+J23*J4+K23*K4+L23*L4</f>
        <v>0</v>
      </c>
      <c r="N23" s="38">
        <v>60</v>
      </c>
      <c r="O23" s="41">
        <f t="shared" si="5"/>
        <v>0</v>
      </c>
      <c r="P23" s="47">
        <f t="shared" si="6"/>
        <v>0</v>
      </c>
      <c r="Q23" s="108"/>
      <c r="R23" s="108"/>
      <c r="S23" s="108"/>
      <c r="T23" s="108"/>
      <c r="U23" s="108"/>
      <c r="V23" s="108"/>
      <c r="W23" s="108"/>
      <c r="X23" s="108"/>
      <c r="Y23" s="109"/>
      <c r="Z23" s="2"/>
      <c r="AA23" s="2"/>
      <c r="AB23" s="2"/>
      <c r="AC23" s="2"/>
    </row>
    <row r="24" spans="2:29" x14ac:dyDescent="0.25">
      <c r="B24" s="72" t="s">
        <v>10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57">
        <f>C24*C4+D24*D4+E24*E4+F24*F4+G24*G4+H24*H4+I24*I4+J24*J4+K24*K4+L24*L4</f>
        <v>0</v>
      </c>
      <c r="N24" s="75">
        <v>60</v>
      </c>
      <c r="O24" s="76">
        <f t="shared" si="5"/>
        <v>0</v>
      </c>
      <c r="P24" s="77">
        <f t="shared" si="6"/>
        <v>0</v>
      </c>
      <c r="Q24" s="113"/>
      <c r="R24" s="113"/>
      <c r="S24" s="113"/>
      <c r="T24" s="113"/>
      <c r="U24" s="113"/>
      <c r="V24" s="113"/>
      <c r="W24" s="113"/>
      <c r="X24" s="113"/>
      <c r="Y24" s="109"/>
      <c r="Z24" s="2"/>
      <c r="AA24" s="2"/>
      <c r="AB24" s="2"/>
      <c r="AC24" s="2"/>
    </row>
    <row r="25" spans="2:29" x14ac:dyDescent="0.25">
      <c r="B25" s="37" t="s">
        <v>11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2">
        <f>C25*C4+D25*D4+E25*E4+F25*F4+G25*G4+H25*H4+I25*I4+J25*J4+K25*K4+L25*L4</f>
        <v>0</v>
      </c>
      <c r="N25" s="38">
        <v>60</v>
      </c>
      <c r="O25" s="41">
        <f t="shared" si="5"/>
        <v>0</v>
      </c>
      <c r="P25" s="47">
        <f t="shared" si="6"/>
        <v>0</v>
      </c>
      <c r="Q25" s="108"/>
      <c r="R25" s="108"/>
      <c r="S25" s="108"/>
      <c r="T25" s="108"/>
      <c r="U25" s="108"/>
      <c r="V25" s="108"/>
      <c r="W25" s="108"/>
      <c r="X25" s="108"/>
      <c r="Y25" s="109"/>
      <c r="Z25" s="2"/>
      <c r="AA25" s="2"/>
      <c r="AB25" s="2"/>
      <c r="AC25" s="2"/>
    </row>
    <row r="26" spans="2:29" x14ac:dyDescent="0.25">
      <c r="B26" s="72" t="s">
        <v>12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57">
        <f>C26*C4+D26*D4+E26*E4+F26*F4+G26*G4+H26*H4+I26*I4+J26*J4+K26*K4+L26*L4</f>
        <v>0</v>
      </c>
      <c r="N26" s="75">
        <v>60</v>
      </c>
      <c r="O26" s="76">
        <f t="shared" si="5"/>
        <v>0</v>
      </c>
      <c r="P26" s="77">
        <f t="shared" si="6"/>
        <v>0</v>
      </c>
      <c r="Q26" s="113"/>
      <c r="R26" s="113"/>
      <c r="S26" s="113"/>
      <c r="T26" s="113"/>
      <c r="U26" s="113"/>
      <c r="V26" s="113"/>
      <c r="W26" s="113"/>
      <c r="X26" s="113"/>
      <c r="Y26" s="109"/>
      <c r="Z26" s="2"/>
      <c r="AA26" s="2"/>
      <c r="AB26" s="2"/>
      <c r="AC26" s="2"/>
    </row>
    <row r="27" spans="2:29" x14ac:dyDescent="0.25">
      <c r="B27" s="37" t="s">
        <v>13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2">
        <f>C27*C4+D27*D4+E27*E4+F27*F4+G27*G4+H27*H4+I27*I4+J27*J4+K27*K4+L27*L4</f>
        <v>0</v>
      </c>
      <c r="N27" s="38">
        <v>60</v>
      </c>
      <c r="O27" s="41">
        <f t="shared" si="5"/>
        <v>0</v>
      </c>
      <c r="P27" s="47">
        <f t="shared" si="6"/>
        <v>0</v>
      </c>
      <c r="Q27" s="113"/>
      <c r="R27" s="113"/>
      <c r="S27" s="113"/>
      <c r="T27" s="113"/>
      <c r="U27" s="113"/>
      <c r="V27" s="113"/>
      <c r="W27" s="113"/>
      <c r="X27" s="113"/>
      <c r="Y27" s="109"/>
      <c r="Z27" s="2"/>
      <c r="AA27" s="2"/>
      <c r="AB27" s="2"/>
      <c r="AC27" s="2"/>
    </row>
    <row r="28" spans="2:29" ht="24" x14ac:dyDescent="0.25">
      <c r="B28" s="72" t="s">
        <v>14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57">
        <f>C28*C4+D28*D4+E28*E4+F28*F4+G28*G4+H28*H4+I28*I4+J28*J4+K28*K4+L28*L4</f>
        <v>0</v>
      </c>
      <c r="N28" s="75">
        <v>60</v>
      </c>
      <c r="O28" s="76">
        <f t="shared" si="5"/>
        <v>0</v>
      </c>
      <c r="P28" s="77">
        <f t="shared" si="6"/>
        <v>0</v>
      </c>
      <c r="Q28" s="114"/>
      <c r="R28" s="114"/>
      <c r="S28" s="114"/>
      <c r="T28" s="114"/>
      <c r="U28" s="114"/>
      <c r="V28" s="114"/>
      <c r="W28" s="114"/>
      <c r="X28" s="114"/>
      <c r="Y28" s="109"/>
      <c r="Z28" s="2"/>
      <c r="AA28" s="2"/>
      <c r="AB28" s="2"/>
      <c r="AC28" s="2"/>
    </row>
    <row r="29" spans="2:29" x14ac:dyDescent="0.25">
      <c r="B29" s="37" t="s">
        <v>15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2">
        <f>C29*C4+D29*D4+E29*E4+F29*F4+G29*G4+H29*H4+I29*I4+J29*J4+K29*K4+L29*L4</f>
        <v>0</v>
      </c>
      <c r="N29" s="38">
        <v>60</v>
      </c>
      <c r="O29" s="41">
        <f t="shared" si="5"/>
        <v>0</v>
      </c>
      <c r="P29" s="47">
        <f t="shared" si="6"/>
        <v>0</v>
      </c>
      <c r="Q29" s="104"/>
      <c r="R29" s="104"/>
      <c r="S29" s="104"/>
      <c r="T29" s="104"/>
      <c r="U29" s="104"/>
      <c r="V29" s="2"/>
      <c r="W29" s="2"/>
      <c r="X29" s="2"/>
      <c r="Y29" s="2"/>
      <c r="Z29" s="2"/>
      <c r="AA29" s="2"/>
      <c r="AB29" s="2"/>
      <c r="AC29" s="2"/>
    </row>
    <row r="30" spans="2:29" x14ac:dyDescent="0.25">
      <c r="B30" s="72" t="s">
        <v>16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57">
        <f>C30*C4+D30*D4+E30*E4+F30*F4+G30*G4+H30*H4+I30*I4+J30*J4+K30*K4+L30*L4</f>
        <v>0</v>
      </c>
      <c r="N30" s="75">
        <v>60</v>
      </c>
      <c r="O30" s="76">
        <f t="shared" si="5"/>
        <v>0</v>
      </c>
      <c r="P30" s="77">
        <f t="shared" si="6"/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24" x14ac:dyDescent="0.25">
      <c r="B31" s="37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2">
        <f>C31*C4+D31*D4+E31*E4+F31*F4+G31*G4+H31*H4+I31*I4+J31*J4+K31*K4+L31*L4</f>
        <v>0</v>
      </c>
      <c r="N31" s="38">
        <v>60</v>
      </c>
      <c r="O31" s="41">
        <f t="shared" si="5"/>
        <v>0</v>
      </c>
      <c r="P31" s="47">
        <f t="shared" si="6"/>
        <v>0</v>
      </c>
    </row>
    <row r="32" spans="2:29" ht="36" x14ac:dyDescent="0.25">
      <c r="B32" s="72" t="s">
        <v>26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57">
        <f>C32*C4+D32*D4+E32*E4+F32*F4+G32*G4+H32*H4+I32*I4+J32*J4+K32*K4+L32*L4</f>
        <v>0</v>
      </c>
      <c r="N32" s="75">
        <v>60</v>
      </c>
      <c r="O32" s="76">
        <f t="shared" si="5"/>
        <v>0</v>
      </c>
      <c r="P32" s="77">
        <f t="shared" si="6"/>
        <v>0</v>
      </c>
    </row>
    <row r="33" spans="1:20" x14ac:dyDescent="0.25">
      <c r="B33" s="149" t="s">
        <v>70</v>
      </c>
      <c r="C33" s="178">
        <f>SUM(C12:C32)</f>
        <v>0</v>
      </c>
      <c r="D33" s="178">
        <f>SUM(D12:D32)</f>
        <v>0</v>
      </c>
      <c r="E33" s="178">
        <f>SUM(E12:E32)</f>
        <v>0</v>
      </c>
      <c r="F33" s="178">
        <f t="shared" ref="F33:L33" si="7">SUM(F12:F32)</f>
        <v>0</v>
      </c>
      <c r="G33" s="178">
        <f>SUM(G12:G32)</f>
        <v>0</v>
      </c>
      <c r="H33" s="178">
        <f t="shared" si="7"/>
        <v>0</v>
      </c>
      <c r="I33" s="178">
        <f t="shared" si="7"/>
        <v>0</v>
      </c>
      <c r="J33" s="178">
        <f t="shared" si="7"/>
        <v>0</v>
      </c>
      <c r="K33" s="178">
        <f t="shared" si="7"/>
        <v>0</v>
      </c>
      <c r="L33" s="178">
        <f t="shared" si="7"/>
        <v>0</v>
      </c>
      <c r="M33" s="89">
        <f>SUM(M12:M32)</f>
        <v>0</v>
      </c>
      <c r="N33" s="89"/>
      <c r="O33" s="96">
        <f>SUM(O12:O32)</f>
        <v>0</v>
      </c>
      <c r="P33" s="96">
        <f>SUM(P12:P32)</f>
        <v>0</v>
      </c>
    </row>
    <row r="34" spans="1:20" ht="15.75" customHeight="1" x14ac:dyDescent="0.25"/>
    <row r="36" spans="1:20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20" ht="15.75" customHeight="1" x14ac:dyDescent="0.25">
      <c r="A37" s="2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95"/>
    </row>
    <row r="38" spans="1:20" ht="15.75" customHeight="1" x14ac:dyDescent="0.25">
      <c r="A38" s="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95"/>
    </row>
    <row r="39" spans="1:20" x14ac:dyDescent="0.25">
      <c r="A39" s="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95"/>
    </row>
    <row r="40" spans="1:20" x14ac:dyDescent="0.25">
      <c r="A40" s="2"/>
      <c r="B40" s="124"/>
      <c r="C40" s="124"/>
      <c r="D40" s="125"/>
      <c r="E40" s="125"/>
      <c r="F40" s="126"/>
      <c r="G40" s="126"/>
      <c r="H40" s="127"/>
      <c r="I40" s="127"/>
      <c r="J40" s="127"/>
      <c r="K40" s="128"/>
      <c r="L40" s="128"/>
      <c r="M40" s="128"/>
      <c r="N40" s="95"/>
    </row>
    <row r="41" spans="1:20" x14ac:dyDescent="0.25">
      <c r="A41" s="2"/>
      <c r="B41" s="3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</row>
    <row r="42" spans="1:20" x14ac:dyDescent="0.25">
      <c r="A42" s="2"/>
      <c r="B42" s="32"/>
      <c r="C42" s="32"/>
      <c r="D42" s="32"/>
      <c r="E42" s="23"/>
      <c r="F42" s="23"/>
      <c r="G42" s="23"/>
      <c r="H42" s="23"/>
      <c r="I42" s="23"/>
      <c r="J42" s="23"/>
      <c r="K42" s="23"/>
      <c r="L42" s="2"/>
      <c r="M42" s="2"/>
    </row>
    <row r="43" spans="1:20" x14ac:dyDescent="0.25">
      <c r="A43" s="2"/>
      <c r="B43" s="95"/>
      <c r="C43" s="95"/>
      <c r="D43" s="95"/>
      <c r="E43" s="95"/>
      <c r="F43" s="104"/>
      <c r="G43" s="104"/>
      <c r="H43" s="104"/>
      <c r="I43" s="104"/>
      <c r="J43" s="104"/>
      <c r="K43" s="2"/>
      <c r="L43" s="2"/>
      <c r="M43" s="2"/>
    </row>
    <row r="44" spans="1:20" x14ac:dyDescent="0.25">
      <c r="A44" s="2"/>
      <c r="B44" s="95"/>
      <c r="C44" s="95"/>
      <c r="D44" s="95"/>
      <c r="E44" s="95"/>
      <c r="F44" s="104"/>
      <c r="G44" s="104"/>
      <c r="H44" s="104"/>
      <c r="I44" s="104"/>
      <c r="J44" s="104"/>
      <c r="K44" s="2"/>
      <c r="L44" s="2"/>
      <c r="M44" s="2"/>
    </row>
    <row r="45" spans="1:20" x14ac:dyDescent="0.25">
      <c r="A45" s="2"/>
      <c r="B45" s="95"/>
      <c r="C45" s="95"/>
      <c r="D45" s="95"/>
      <c r="E45" s="95"/>
      <c r="F45" s="104"/>
      <c r="G45" s="104"/>
      <c r="H45" s="104"/>
      <c r="I45" s="104"/>
      <c r="J45" s="104"/>
      <c r="K45" s="2"/>
      <c r="L45" s="2"/>
      <c r="M45" s="2"/>
      <c r="Q45" s="95"/>
      <c r="R45" s="95"/>
      <c r="S45" s="95"/>
      <c r="T45" s="95"/>
    </row>
    <row r="46" spans="1:20" x14ac:dyDescent="0.25">
      <c r="A46" s="2"/>
      <c r="B46" s="95"/>
      <c r="C46" s="95"/>
      <c r="D46" s="95"/>
      <c r="E46" s="95"/>
      <c r="F46" s="104"/>
      <c r="G46" s="104"/>
      <c r="H46" s="104"/>
      <c r="I46" s="104"/>
      <c r="J46" s="104"/>
      <c r="K46" s="2"/>
      <c r="L46" s="2"/>
      <c r="M46" s="2"/>
      <c r="Q46" s="95"/>
      <c r="R46" s="95"/>
      <c r="S46" s="95"/>
      <c r="T46" s="95"/>
    </row>
    <row r="47" spans="1:20" x14ac:dyDescent="0.25">
      <c r="A47" s="2"/>
      <c r="B47" s="95"/>
      <c r="C47" s="95"/>
      <c r="D47" s="95"/>
      <c r="E47" s="95"/>
      <c r="F47" s="104"/>
      <c r="G47" s="104"/>
      <c r="H47" s="104"/>
      <c r="I47" s="104"/>
      <c r="J47" s="104"/>
      <c r="K47" s="2"/>
      <c r="L47" s="2"/>
      <c r="M47" s="2"/>
      <c r="Q47" s="94"/>
      <c r="R47" s="94"/>
      <c r="S47" s="94"/>
      <c r="T47" s="94"/>
    </row>
    <row r="48" spans="1:20" x14ac:dyDescent="0.25">
      <c r="A48" s="2"/>
      <c r="B48" s="23"/>
      <c r="C48" s="23"/>
      <c r="D48" s="23"/>
      <c r="E48" s="23"/>
      <c r="F48" s="104"/>
      <c r="G48" s="104"/>
      <c r="H48" s="104"/>
      <c r="I48" s="104"/>
      <c r="J48" s="104"/>
      <c r="K48" s="2"/>
      <c r="L48" s="2"/>
      <c r="M48" s="2"/>
      <c r="Q48" s="94"/>
      <c r="R48" s="94"/>
      <c r="S48" s="94"/>
      <c r="T48" s="94"/>
    </row>
    <row r="49" spans="1:25" ht="15.75" x14ac:dyDescent="0.25">
      <c r="A49" s="2"/>
      <c r="B49" s="5"/>
      <c r="C49" s="2"/>
      <c r="D49" s="2"/>
      <c r="E49" s="2"/>
      <c r="F49" s="2"/>
      <c r="G49" s="129"/>
      <c r="H49" s="129"/>
      <c r="I49" s="95"/>
      <c r="J49" s="95"/>
      <c r="K49" s="95"/>
      <c r="L49" s="2"/>
      <c r="M49" s="2"/>
      <c r="Q49" s="94"/>
      <c r="R49" s="94"/>
      <c r="S49" s="94"/>
      <c r="T49" s="94"/>
    </row>
    <row r="50" spans="1:25" x14ac:dyDescent="0.25">
      <c r="A50" s="2"/>
      <c r="B50" s="9"/>
      <c r="C50" s="2"/>
      <c r="D50" s="2"/>
      <c r="E50" s="2"/>
      <c r="F50" s="2"/>
      <c r="G50" s="129"/>
      <c r="H50" s="129"/>
      <c r="I50" s="95"/>
      <c r="J50" s="95"/>
      <c r="K50" s="95"/>
      <c r="L50" s="2"/>
      <c r="M50" s="2"/>
      <c r="Q50" s="94"/>
      <c r="R50" s="94"/>
      <c r="S50" s="94"/>
      <c r="T50" s="94"/>
    </row>
    <row r="51" spans="1:25" x14ac:dyDescent="0.25">
      <c r="A51" s="2"/>
      <c r="B51" s="9"/>
      <c r="C51" s="2"/>
      <c r="D51" s="2"/>
      <c r="E51" s="2"/>
      <c r="F51" s="2"/>
      <c r="G51" s="117"/>
      <c r="H51" s="117"/>
      <c r="I51" s="118"/>
      <c r="J51" s="118"/>
      <c r="K51" s="9"/>
      <c r="L51" s="2"/>
      <c r="M51" s="2"/>
      <c r="O51" s="11"/>
      <c r="P51" s="11"/>
      <c r="Q51" s="94"/>
      <c r="R51" s="94"/>
      <c r="S51" s="94"/>
      <c r="T51" s="94"/>
      <c r="U51" s="11"/>
      <c r="V51" s="11"/>
      <c r="W51" s="11"/>
      <c r="X51" s="11"/>
      <c r="Y51" s="11"/>
    </row>
    <row r="52" spans="1:25" x14ac:dyDescent="0.25">
      <c r="A52" s="2"/>
      <c r="B52" s="9"/>
      <c r="C52" s="2"/>
      <c r="D52" s="2"/>
      <c r="E52" s="2"/>
      <c r="F52" s="2"/>
      <c r="G52" s="119"/>
      <c r="H52" s="120"/>
      <c r="I52" s="120"/>
      <c r="J52" s="120"/>
      <c r="K52" s="9"/>
      <c r="L52" s="2"/>
      <c r="M52" s="2"/>
      <c r="O52" s="11"/>
      <c r="P52" s="11"/>
      <c r="Q52" s="94"/>
      <c r="R52" s="94"/>
      <c r="S52" s="94"/>
      <c r="T52" s="94"/>
      <c r="U52" s="11"/>
      <c r="V52" s="11"/>
      <c r="W52" s="11"/>
      <c r="X52" s="11"/>
      <c r="Y52" s="11"/>
    </row>
    <row r="53" spans="1:25" x14ac:dyDescent="0.25">
      <c r="A53" s="2"/>
      <c r="B53" s="9"/>
      <c r="C53" s="2"/>
      <c r="D53" s="2"/>
      <c r="E53" s="2"/>
      <c r="F53" s="2"/>
      <c r="G53" s="119"/>
      <c r="H53" s="120"/>
      <c r="I53" s="120"/>
      <c r="J53" s="120"/>
      <c r="K53" s="9"/>
      <c r="L53" s="2"/>
      <c r="M53" s="2"/>
      <c r="Q53" s="94"/>
      <c r="R53" s="94"/>
      <c r="S53" s="94"/>
      <c r="T53" s="94"/>
    </row>
    <row r="54" spans="1:25" x14ac:dyDescent="0.25">
      <c r="A54" s="2"/>
      <c r="B54" s="9"/>
      <c r="C54" s="2"/>
      <c r="D54" s="2"/>
      <c r="E54" s="2"/>
      <c r="F54" s="2"/>
      <c r="G54" s="119"/>
      <c r="H54" s="120"/>
      <c r="I54" s="120"/>
      <c r="J54" s="120"/>
      <c r="K54" s="9"/>
      <c r="L54" s="2"/>
      <c r="M54" s="2"/>
      <c r="N54" s="2"/>
      <c r="Q54" s="94"/>
      <c r="R54" s="94"/>
      <c r="S54" s="94"/>
      <c r="T54" s="94"/>
    </row>
    <row r="55" spans="1:25" x14ac:dyDescent="0.25">
      <c r="A55" s="2"/>
      <c r="B55" s="9"/>
      <c r="C55" s="2"/>
      <c r="D55" s="2"/>
      <c r="E55" s="2"/>
      <c r="F55" s="2"/>
      <c r="G55" s="121"/>
      <c r="H55" s="120"/>
      <c r="I55" s="120"/>
      <c r="J55" s="120"/>
      <c r="K55" s="9"/>
      <c r="L55" s="2"/>
      <c r="M55" s="2"/>
      <c r="N55" s="2"/>
      <c r="Q55" s="94"/>
      <c r="R55" s="94"/>
      <c r="S55" s="94"/>
      <c r="T55" s="94"/>
    </row>
    <row r="56" spans="1:25" x14ac:dyDescent="0.25">
      <c r="A56" s="2"/>
      <c r="B56" s="9"/>
      <c r="C56" s="2"/>
      <c r="D56" s="2"/>
      <c r="E56" s="2"/>
      <c r="F56" s="2"/>
      <c r="G56" s="121"/>
      <c r="H56" s="120"/>
      <c r="I56" s="120"/>
      <c r="J56" s="120"/>
      <c r="K56" s="9"/>
      <c r="L56" s="2"/>
      <c r="M56" s="2"/>
      <c r="N56" s="2"/>
      <c r="Q56" s="94"/>
      <c r="R56" s="94"/>
      <c r="S56" s="94"/>
      <c r="T56" s="94"/>
    </row>
    <row r="57" spans="1:25" x14ac:dyDescent="0.25">
      <c r="A57" s="2"/>
      <c r="B57" s="9"/>
      <c r="C57" s="2"/>
      <c r="D57" s="2"/>
      <c r="E57" s="2"/>
      <c r="F57" s="2"/>
      <c r="G57" s="121"/>
      <c r="H57" s="120"/>
      <c r="I57" s="120"/>
      <c r="J57" s="120"/>
      <c r="K57" s="9"/>
      <c r="L57" s="2"/>
      <c r="M57" s="2"/>
      <c r="Q57" s="94"/>
      <c r="R57" s="94"/>
      <c r="S57" s="94"/>
      <c r="T57" s="94"/>
    </row>
    <row r="58" spans="1:25" x14ac:dyDescent="0.25">
      <c r="A58" s="2"/>
      <c r="B58" s="9"/>
      <c r="C58" s="2"/>
      <c r="D58" s="2"/>
      <c r="E58" s="2"/>
      <c r="F58" s="2"/>
      <c r="G58" s="121"/>
      <c r="H58" s="120"/>
      <c r="I58" s="120"/>
      <c r="J58" s="120"/>
      <c r="K58" s="9"/>
      <c r="L58" s="2"/>
      <c r="M58" s="2"/>
      <c r="Q58" s="94"/>
      <c r="R58" s="94"/>
      <c r="S58" s="94"/>
      <c r="T58" s="94"/>
    </row>
    <row r="59" spans="1:25" x14ac:dyDescent="0.25">
      <c r="A59" s="2"/>
      <c r="B59" s="9"/>
      <c r="C59" s="2"/>
      <c r="D59" s="2"/>
      <c r="E59" s="2"/>
      <c r="F59" s="2"/>
      <c r="G59" s="121"/>
      <c r="H59" s="120"/>
      <c r="I59" s="120"/>
      <c r="J59" s="120"/>
      <c r="K59" s="9"/>
      <c r="L59" s="2"/>
      <c r="M59" s="2"/>
      <c r="O59" s="95"/>
      <c r="P59" s="95"/>
      <c r="Q59" s="95"/>
      <c r="R59" s="95"/>
      <c r="S59" s="95"/>
      <c r="T59" s="95"/>
    </row>
    <row r="60" spans="1:25" x14ac:dyDescent="0.25">
      <c r="A60" s="2"/>
      <c r="B60" s="9"/>
      <c r="C60" s="2"/>
      <c r="D60" s="2"/>
      <c r="E60" s="2"/>
      <c r="F60" s="2"/>
      <c r="G60" s="121"/>
      <c r="H60" s="120"/>
      <c r="I60" s="120"/>
      <c r="J60" s="120"/>
      <c r="K60" s="9"/>
      <c r="L60" s="2"/>
      <c r="M60" s="2"/>
      <c r="O60" s="95"/>
      <c r="P60" s="95"/>
      <c r="Q60" s="95"/>
      <c r="R60" s="95"/>
      <c r="S60" s="95"/>
      <c r="T60" s="95"/>
    </row>
    <row r="61" spans="1:25" x14ac:dyDescent="0.25">
      <c r="A61" s="2"/>
      <c r="B61" s="9"/>
      <c r="C61" s="2"/>
      <c r="D61" s="2"/>
      <c r="E61" s="2"/>
      <c r="F61" s="2"/>
      <c r="G61" s="121"/>
      <c r="H61" s="120"/>
      <c r="I61" s="120"/>
      <c r="J61" s="120"/>
      <c r="K61" s="9"/>
      <c r="L61" s="2"/>
      <c r="M61" s="2"/>
      <c r="O61" s="95"/>
      <c r="P61" s="95"/>
      <c r="Q61" s="95"/>
      <c r="R61" s="95"/>
      <c r="S61" s="95"/>
      <c r="T61" s="95"/>
    </row>
    <row r="62" spans="1:25" x14ac:dyDescent="0.25">
      <c r="A62" s="2"/>
      <c r="B62" s="9"/>
      <c r="C62" s="2"/>
      <c r="D62" s="2"/>
      <c r="E62" s="2"/>
      <c r="F62" s="2"/>
      <c r="G62" s="121"/>
      <c r="H62" s="120"/>
      <c r="I62" s="120"/>
      <c r="J62" s="120"/>
      <c r="K62" s="9"/>
      <c r="L62" s="2"/>
      <c r="M62" s="2"/>
      <c r="O62" s="95"/>
      <c r="P62" s="95"/>
      <c r="Q62" s="95"/>
      <c r="R62" s="95"/>
      <c r="S62" s="95"/>
      <c r="T62" s="95"/>
    </row>
    <row r="63" spans="1:25" x14ac:dyDescent="0.25">
      <c r="A63" s="2"/>
      <c r="B63" s="9"/>
      <c r="C63" s="2"/>
      <c r="D63" s="2"/>
      <c r="E63" s="2"/>
      <c r="F63" s="2"/>
      <c r="G63" s="119"/>
      <c r="H63" s="120"/>
      <c r="I63" s="120"/>
      <c r="J63" s="120"/>
      <c r="K63" s="9"/>
      <c r="L63" s="2"/>
      <c r="M63" s="2"/>
    </row>
    <row r="64" spans="1:25" x14ac:dyDescent="0.25">
      <c r="A64" s="2"/>
      <c r="B64" s="9"/>
      <c r="C64" s="2"/>
      <c r="D64" s="2"/>
      <c r="E64" s="2"/>
      <c r="F64" s="2"/>
      <c r="G64" s="119"/>
      <c r="H64" s="120"/>
      <c r="I64" s="120"/>
      <c r="J64" s="120"/>
      <c r="K64" s="9"/>
      <c r="L64" s="2"/>
      <c r="M64" s="2"/>
    </row>
    <row r="65" spans="1:16" ht="15.75" x14ac:dyDescent="0.25">
      <c r="A65" s="2"/>
      <c r="B65" s="9"/>
      <c r="C65" s="2"/>
      <c r="D65" s="2"/>
      <c r="E65" s="2"/>
      <c r="F65" s="2"/>
      <c r="G65" s="119"/>
      <c r="H65" s="120"/>
      <c r="I65" s="120"/>
      <c r="J65" s="120"/>
      <c r="K65" s="9"/>
      <c r="L65" s="2"/>
      <c r="M65" s="19"/>
      <c r="N65" s="19"/>
    </row>
    <row r="66" spans="1:16" ht="15.75" x14ac:dyDescent="0.25">
      <c r="A66" s="2"/>
      <c r="B66" s="9"/>
      <c r="C66" s="2"/>
      <c r="D66" s="2"/>
      <c r="E66" s="2"/>
      <c r="F66" s="2"/>
      <c r="G66" s="119"/>
      <c r="H66" s="120"/>
      <c r="I66" s="120"/>
      <c r="J66" s="120"/>
      <c r="K66" s="9"/>
      <c r="L66" s="2"/>
      <c r="M66" s="5"/>
      <c r="N66" s="5"/>
    </row>
    <row r="67" spans="1:16" x14ac:dyDescent="0.25">
      <c r="A67" s="2"/>
      <c r="B67" s="9"/>
      <c r="C67" s="2"/>
      <c r="D67" s="2"/>
      <c r="E67" s="2"/>
      <c r="F67" s="2"/>
      <c r="G67" s="119"/>
      <c r="H67" s="120"/>
      <c r="I67" s="120"/>
      <c r="J67" s="120"/>
      <c r="K67" s="9"/>
      <c r="L67" s="32"/>
      <c r="M67" s="21"/>
      <c r="N67" s="28"/>
    </row>
    <row r="68" spans="1:16" x14ac:dyDescent="0.25">
      <c r="A68" s="2"/>
      <c r="B68" s="9"/>
      <c r="C68" s="2"/>
      <c r="D68" s="2"/>
      <c r="E68" s="2"/>
      <c r="F68" s="2"/>
      <c r="G68" s="119"/>
      <c r="H68" s="120"/>
      <c r="I68" s="120"/>
      <c r="J68" s="120"/>
      <c r="K68" s="9"/>
      <c r="L68" s="25"/>
      <c r="M68" s="21"/>
      <c r="N68" s="28"/>
    </row>
    <row r="69" spans="1:16" ht="15.75" x14ac:dyDescent="0.25">
      <c r="A69" s="2"/>
      <c r="B69" s="9"/>
      <c r="C69" s="2"/>
      <c r="D69" s="2"/>
      <c r="E69" s="2"/>
      <c r="F69" s="2"/>
      <c r="G69" s="119"/>
      <c r="H69" s="120"/>
      <c r="I69" s="120"/>
      <c r="J69" s="120"/>
      <c r="K69" s="9"/>
      <c r="L69" s="26"/>
      <c r="M69" s="21"/>
      <c r="N69" s="28"/>
    </row>
    <row r="70" spans="1:16" x14ac:dyDescent="0.25">
      <c r="A70" s="2"/>
      <c r="B70" s="9"/>
      <c r="C70" s="2"/>
      <c r="D70" s="2"/>
      <c r="E70" s="2"/>
      <c r="F70" s="2"/>
      <c r="G70" s="119"/>
      <c r="H70" s="120"/>
      <c r="I70" s="120"/>
      <c r="J70" s="120"/>
      <c r="K70" s="9"/>
      <c r="L70" s="6"/>
      <c r="M70" s="29"/>
      <c r="N70" s="31"/>
    </row>
    <row r="71" spans="1:16" x14ac:dyDescent="0.25">
      <c r="A71" s="2"/>
      <c r="B71" s="10"/>
      <c r="C71" s="2"/>
      <c r="D71" s="2"/>
      <c r="E71" s="2"/>
      <c r="F71" s="2"/>
      <c r="G71" s="119"/>
      <c r="H71" s="120"/>
      <c r="I71" s="120"/>
      <c r="J71" s="120"/>
      <c r="K71" s="9"/>
      <c r="L71" s="6"/>
      <c r="M71" s="2"/>
      <c r="N71" s="2"/>
    </row>
    <row r="72" spans="1:16" x14ac:dyDescent="0.25">
      <c r="A72" s="2"/>
      <c r="B72" s="18"/>
      <c r="C72" s="2"/>
      <c r="D72" s="2"/>
      <c r="E72" s="2"/>
      <c r="F72" s="2"/>
      <c r="G72" s="122"/>
      <c r="H72" s="123"/>
      <c r="I72" s="123"/>
      <c r="J72" s="123"/>
      <c r="K72" s="2"/>
      <c r="L72" s="6"/>
      <c r="M72" s="2"/>
      <c r="N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8"/>
      <c r="M73" s="2"/>
      <c r="N73" s="2"/>
    </row>
    <row r="74" spans="1:16" x14ac:dyDescent="0.25">
      <c r="B74" s="23"/>
      <c r="C74" s="2"/>
      <c r="D74" s="2"/>
      <c r="E74" s="2"/>
      <c r="F74" s="2"/>
      <c r="G74" s="2"/>
      <c r="H74" s="32"/>
      <c r="I74" s="32"/>
      <c r="J74" s="32"/>
      <c r="K74" s="32"/>
      <c r="L74" s="2"/>
      <c r="M74" s="2"/>
      <c r="N74" s="2"/>
    </row>
    <row r="75" spans="1:16" ht="15.75" x14ac:dyDescent="0.25">
      <c r="B75" s="24"/>
      <c r="C75" s="2"/>
      <c r="D75" s="2"/>
      <c r="E75" s="2"/>
      <c r="F75" s="2"/>
      <c r="G75" s="2"/>
      <c r="H75" s="25"/>
      <c r="I75" s="25"/>
      <c r="J75" s="25"/>
      <c r="K75" s="25"/>
      <c r="L75" s="2"/>
      <c r="M75" s="2"/>
      <c r="N75" s="2"/>
    </row>
    <row r="76" spans="1:16" ht="15.75" x14ac:dyDescent="0.25">
      <c r="B76" s="5"/>
      <c r="H76" s="26"/>
      <c r="I76" s="26"/>
      <c r="J76" s="26"/>
      <c r="K76" s="26"/>
      <c r="L76" s="2"/>
      <c r="M76" s="2"/>
      <c r="N76" s="2"/>
      <c r="O76" s="2"/>
      <c r="P76" s="2"/>
    </row>
    <row r="77" spans="1:16" x14ac:dyDescent="0.25">
      <c r="B77" s="9"/>
      <c r="H77" s="6"/>
      <c r="I77" s="6"/>
      <c r="J77" s="6"/>
      <c r="K77" s="6"/>
      <c r="L77" s="2"/>
      <c r="M77" s="2"/>
      <c r="N77" s="2"/>
      <c r="O77" s="2"/>
      <c r="P77" s="2"/>
    </row>
    <row r="78" spans="1:16" x14ac:dyDescent="0.25">
      <c r="B78" s="9"/>
      <c r="H78" s="6"/>
      <c r="I78" s="6"/>
      <c r="J78" s="6"/>
      <c r="K78" s="6"/>
      <c r="L78" s="2"/>
      <c r="M78" s="2"/>
      <c r="N78" s="2"/>
      <c r="O78" s="2"/>
      <c r="P78" s="4"/>
    </row>
    <row r="79" spans="1:16" x14ac:dyDescent="0.25">
      <c r="B79" s="9"/>
      <c r="C79" s="9"/>
      <c r="D79" s="27"/>
      <c r="E79" s="27"/>
      <c r="F79" s="6"/>
      <c r="G79" s="6"/>
      <c r="H79" s="6"/>
      <c r="I79" s="6"/>
      <c r="J79" s="6"/>
      <c r="K79" s="6"/>
      <c r="L79" s="2"/>
      <c r="M79" s="2"/>
      <c r="N79" s="2"/>
    </row>
    <row r="80" spans="1:16" ht="15.75" x14ac:dyDescent="0.25">
      <c r="B80" s="7"/>
      <c r="C80" s="29"/>
      <c r="D80" s="30"/>
      <c r="E80" s="30"/>
      <c r="F80" s="8"/>
      <c r="G80" s="8"/>
      <c r="H80" s="8"/>
      <c r="I80" s="8"/>
      <c r="J80" s="8"/>
      <c r="K80" s="8"/>
      <c r="L80" s="2"/>
      <c r="M80" s="2"/>
      <c r="N80" s="2"/>
    </row>
    <row r="81" spans="2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6" x14ac:dyDescent="0.25">
      <c r="B83" s="2"/>
      <c r="C83" s="2"/>
      <c r="D83" s="22"/>
      <c r="E83" s="2"/>
      <c r="F83" s="2"/>
      <c r="G83" s="2"/>
      <c r="H83" s="2"/>
      <c r="I83" s="2"/>
      <c r="J83" s="2"/>
      <c r="K83" s="2"/>
      <c r="L83" s="2"/>
    </row>
    <row r="84" spans="2:16" x14ac:dyDescent="0.25">
      <c r="B84" s="2"/>
      <c r="C84" s="2"/>
      <c r="D84" s="22"/>
      <c r="E84" s="2"/>
      <c r="F84" s="2"/>
      <c r="G84" s="2"/>
      <c r="H84" s="2"/>
      <c r="I84" s="2"/>
      <c r="J84" s="2"/>
      <c r="K84" s="2"/>
    </row>
    <row r="85" spans="2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6" x14ac:dyDescent="0.25">
      <c r="B86" s="2"/>
      <c r="C86" s="2"/>
      <c r="D86" s="2"/>
      <c r="E86" s="2"/>
      <c r="F86" s="22"/>
      <c r="G86" s="2"/>
      <c r="H86" s="2"/>
      <c r="I86" s="2"/>
      <c r="J86" s="2"/>
      <c r="K86" s="2"/>
    </row>
    <row r="87" spans="2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O87" s="20"/>
      <c r="P87" s="2"/>
    </row>
    <row r="88" spans="2:16" x14ac:dyDescent="0.25">
      <c r="B88" s="2"/>
      <c r="C88" s="2"/>
      <c r="D88" s="2"/>
      <c r="E88" s="22"/>
      <c r="F88" s="2"/>
      <c r="G88" s="2"/>
      <c r="H88" s="2"/>
      <c r="I88" s="2"/>
      <c r="J88" s="2"/>
      <c r="K88" s="2"/>
    </row>
    <row r="89" spans="2:1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6" x14ac:dyDescent="0.25">
      <c r="B90" s="2"/>
      <c r="C90" s="2"/>
      <c r="D90" s="2"/>
      <c r="E90" s="2"/>
      <c r="F90" s="22"/>
      <c r="G90" s="2"/>
      <c r="H90" s="2"/>
      <c r="I90" s="2"/>
      <c r="J90" s="2"/>
      <c r="K90" s="2"/>
    </row>
  </sheetData>
  <sheetProtection algorithmName="SHA-512" hashValue="BiE7mnvpTsBoqQFyp2Zopf+ZWsiJ9fVVIUKr3L/uHkRXJEzKPaOvkc7ehWSbdnhS4EV+Ep/Wn71CT/7jV9YIMA==" saltValue="69wyuMT0mrEoh+XVshf/mQ==" spinCount="100000" sheet="1" formatColumns="0" formatRows="0"/>
  <protectedRanges>
    <protectedRange sqref="C13:L14 C16:L32 N13:N14 N16:N32 N10" name="professores_ha"/>
    <protectedRange sqref="G52:H53 G55:H71" name="turmas"/>
  </protectedRanges>
  <mergeCells count="8">
    <mergeCell ref="B2:M2"/>
    <mergeCell ref="Z3:AC4"/>
    <mergeCell ref="B11:L11"/>
    <mergeCell ref="B3:M3"/>
    <mergeCell ref="N10:P10"/>
    <mergeCell ref="Z5:AB8"/>
    <mergeCell ref="N8:P9"/>
    <mergeCell ref="N3:P7"/>
  </mergeCells>
  <conditionalFormatting sqref="M33">
    <cfRule type="cellIs" dxfId="90" priority="23" operator="equal">
      <formula>$M$10</formula>
    </cfRule>
    <cfRule type="cellIs" dxfId="89" priority="24" operator="notEqual">
      <formula>$M$10</formula>
    </cfRule>
  </conditionalFormatting>
  <conditionalFormatting sqref="C33">
    <cfRule type="cellIs" dxfId="88" priority="21" operator="notEqual">
      <formula>$C$9</formula>
    </cfRule>
    <cfRule type="cellIs" dxfId="87" priority="22" operator="equal">
      <formula>$C$9</formula>
    </cfRule>
  </conditionalFormatting>
  <conditionalFormatting sqref="M19">
    <cfRule type="cellIs" dxfId="86" priority="20" operator="equal">
      <formula>$D$9</formula>
    </cfRule>
  </conditionalFormatting>
  <conditionalFormatting sqref="D33">
    <cfRule type="cellIs" dxfId="85" priority="17" operator="notEqual">
      <formula>$D$9</formula>
    </cfRule>
    <cfRule type="cellIs" dxfId="84" priority="18" operator="equal">
      <formula>$D$9</formula>
    </cfRule>
  </conditionalFormatting>
  <conditionalFormatting sqref="E33">
    <cfRule type="cellIs" dxfId="83" priority="15" operator="notEqual">
      <formula>$E$9</formula>
    </cfRule>
    <cfRule type="cellIs" dxfId="82" priority="16" operator="equal">
      <formula>$E$9</formula>
    </cfRule>
  </conditionalFormatting>
  <conditionalFormatting sqref="F33">
    <cfRule type="cellIs" dxfId="81" priority="13" operator="notEqual">
      <formula>$F$9</formula>
    </cfRule>
    <cfRule type="cellIs" dxfId="80" priority="14" operator="equal">
      <formula>$F$9</formula>
    </cfRule>
  </conditionalFormatting>
  <conditionalFormatting sqref="G33">
    <cfRule type="cellIs" dxfId="79" priority="11" operator="notEqual">
      <formula>$G$9</formula>
    </cfRule>
    <cfRule type="cellIs" dxfId="78" priority="12" operator="equal">
      <formula>$G$9</formula>
    </cfRule>
  </conditionalFormatting>
  <conditionalFormatting sqref="H33">
    <cfRule type="cellIs" dxfId="77" priority="9" operator="notEqual">
      <formula>$H$9</formula>
    </cfRule>
    <cfRule type="cellIs" dxfId="76" priority="10" operator="equal">
      <formula>$H$9</formula>
    </cfRule>
  </conditionalFormatting>
  <conditionalFormatting sqref="I33">
    <cfRule type="cellIs" dxfId="75" priority="7" operator="notEqual">
      <formula>$I$9</formula>
    </cfRule>
    <cfRule type="cellIs" dxfId="74" priority="8" operator="equal">
      <formula>$I$9</formula>
    </cfRule>
  </conditionalFormatting>
  <conditionalFormatting sqref="J33">
    <cfRule type="cellIs" dxfId="73" priority="5" operator="notEqual">
      <formula>$J$9</formula>
    </cfRule>
    <cfRule type="cellIs" dxfId="72" priority="6" operator="equal">
      <formula>$J$9</formula>
    </cfRule>
  </conditionalFormatting>
  <conditionalFormatting sqref="K33">
    <cfRule type="cellIs" dxfId="71" priority="3" operator="notEqual">
      <formula>$K$9</formula>
    </cfRule>
    <cfRule type="cellIs" dxfId="70" priority="4" operator="equal">
      <formula>$K$9</formula>
    </cfRule>
  </conditionalFormatting>
  <conditionalFormatting sqref="L33">
    <cfRule type="cellIs" dxfId="69" priority="1" operator="notEqual">
      <formula>$L$9</formula>
    </cfRule>
    <cfRule type="cellIs" dxfId="68" priority="2" operator="equal">
      <formula>$L$9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AC90"/>
  <sheetViews>
    <sheetView zoomScaleNormal="100" workbookViewId="0">
      <selection activeCell="C16" sqref="C16:E25"/>
    </sheetView>
  </sheetViews>
  <sheetFormatPr defaultRowHeight="15" x14ac:dyDescent="0.25"/>
  <cols>
    <col min="1" max="1" width="1.42578125" customWidth="1"/>
    <col min="2" max="2" width="33.7109375" customWidth="1"/>
    <col min="3" max="4" width="10.7109375" customWidth="1"/>
    <col min="5" max="5" width="11.5703125" bestFit="1" customWidth="1"/>
    <col min="6" max="9" width="10.7109375" customWidth="1"/>
    <col min="10" max="10" width="12.140625" customWidth="1"/>
    <col min="11" max="12" width="10.7109375" customWidth="1"/>
    <col min="13" max="13" width="16.140625" customWidth="1"/>
    <col min="14" max="14" width="8" bestFit="1" customWidth="1"/>
    <col min="15" max="15" width="14.85546875" bestFit="1" customWidth="1"/>
    <col min="16" max="16" width="18.85546875" bestFit="1" customWidth="1"/>
    <col min="17" max="17" width="8.140625" customWidth="1"/>
    <col min="18" max="18" width="8.5703125" customWidth="1"/>
    <col min="19" max="19" width="11" customWidth="1"/>
    <col min="20" max="20" width="11.42578125" customWidth="1"/>
    <col min="21" max="21" width="10.42578125" customWidth="1"/>
  </cols>
  <sheetData>
    <row r="2" spans="2:29" ht="34.5" customHeight="1" x14ac:dyDescent="0.25">
      <c r="B2" s="159" t="s">
        <v>100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O2" s="2"/>
      <c r="P2" s="2"/>
      <c r="Q2" s="2"/>
      <c r="R2" s="2"/>
      <c r="S2" s="2"/>
      <c r="T2" s="2"/>
      <c r="U2" s="2"/>
      <c r="V2" s="2"/>
      <c r="W2" s="23"/>
      <c r="X2" s="23"/>
      <c r="Y2" s="23"/>
      <c r="Z2" s="23"/>
      <c r="AA2" s="23"/>
      <c r="AB2" s="23"/>
      <c r="AC2" s="2"/>
    </row>
    <row r="3" spans="2:29" x14ac:dyDescent="0.25">
      <c r="B3" s="162" t="s">
        <v>72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1" t="s">
        <v>77</v>
      </c>
      <c r="O3" s="161"/>
      <c r="P3" s="161"/>
      <c r="Q3" s="115"/>
      <c r="R3" s="115"/>
      <c r="S3" s="115"/>
      <c r="T3" s="115"/>
      <c r="U3" s="115"/>
      <c r="V3" s="115"/>
      <c r="W3" s="115"/>
      <c r="X3" s="115"/>
      <c r="Y3" s="115"/>
      <c r="Z3" s="95"/>
      <c r="AA3" s="95"/>
      <c r="AB3" s="95"/>
      <c r="AC3" s="95"/>
    </row>
    <row r="4" spans="2:29" ht="19.5" customHeight="1" x14ac:dyDescent="0.25">
      <c r="B4" s="102" t="s">
        <v>112</v>
      </c>
      <c r="C4" s="51">
        <f>[2]!ch_1</f>
        <v>0</v>
      </c>
      <c r="D4" s="51">
        <f>[2]!ch_2</f>
        <v>0</v>
      </c>
      <c r="E4" s="51">
        <f>[2]!ch_3</f>
        <v>0</v>
      </c>
      <c r="F4" s="51">
        <f>[2]!ch_4</f>
        <v>0</v>
      </c>
      <c r="G4" s="51">
        <f>[2]!ch_5</f>
        <v>0</v>
      </c>
      <c r="H4" s="51">
        <f>[2]!ch_6</f>
        <v>0</v>
      </c>
      <c r="I4" s="51">
        <f>[2]!ch_7</f>
        <v>0</v>
      </c>
      <c r="J4" s="51">
        <f>[2]!ch_8</f>
        <v>0</v>
      </c>
      <c r="K4" s="51">
        <f>[2]!ch_9</f>
        <v>0</v>
      </c>
      <c r="L4" s="51">
        <f>[2]!ch_10</f>
        <v>0</v>
      </c>
      <c r="M4" s="52" t="s">
        <v>70</v>
      </c>
      <c r="N4" s="161"/>
      <c r="O4" s="161"/>
      <c r="P4" s="161"/>
      <c r="Q4" s="108"/>
      <c r="R4" s="108"/>
      <c r="S4" s="108"/>
      <c r="T4" s="108"/>
      <c r="U4" s="108"/>
      <c r="V4" s="108"/>
      <c r="W4" s="108"/>
      <c r="X4" s="108"/>
      <c r="Y4" s="109"/>
      <c r="Z4" s="95"/>
      <c r="AA4" s="95"/>
      <c r="AB4" s="95"/>
      <c r="AC4" s="110"/>
    </row>
    <row r="5" spans="2:29" x14ac:dyDescent="0.25">
      <c r="B5" s="39" t="s">
        <v>62</v>
      </c>
      <c r="C5" s="43">
        <f>'[2]Efetivos Docência'!$K$5</f>
        <v>0</v>
      </c>
      <c r="D5" s="43">
        <f>'[2]Efetivos Docência'!$K$14</f>
        <v>0</v>
      </c>
      <c r="E5" s="43">
        <f>'[2]Efetivos Docência'!$K$23</f>
        <v>0</v>
      </c>
      <c r="F5" s="43">
        <f>'[2]Efetivos Docência'!$K$32</f>
        <v>0</v>
      </c>
      <c r="G5" s="43">
        <f>'[2]Efetivos Docência'!$K$41</f>
        <v>0</v>
      </c>
      <c r="H5" s="43">
        <f>'[2]Efetivos Docência'!$K$50</f>
        <v>0</v>
      </c>
      <c r="I5" s="43">
        <f>'[2]Efetivos Docência'!$K$59</f>
        <v>0</v>
      </c>
      <c r="J5" s="43">
        <f>'[2]Efetivos Docência'!$K$68</f>
        <v>0</v>
      </c>
      <c r="K5" s="43">
        <f>'[2]Efetivos Docência'!$K$77</f>
        <v>0</v>
      </c>
      <c r="L5" s="43">
        <f>'[2]Efetivos Docência'!$K$86</f>
        <v>0</v>
      </c>
      <c r="M5" s="42">
        <f>SUM(C5:L5)</f>
        <v>0</v>
      </c>
      <c r="N5" s="161"/>
      <c r="O5" s="161"/>
      <c r="P5" s="161"/>
      <c r="Q5" s="113"/>
      <c r="R5" s="113"/>
      <c r="S5" s="113"/>
      <c r="T5" s="113"/>
      <c r="U5" s="113"/>
      <c r="V5" s="113"/>
      <c r="W5" s="113"/>
      <c r="X5" s="113"/>
      <c r="Y5" s="109"/>
      <c r="Z5" s="95"/>
      <c r="AA5" s="95"/>
      <c r="AB5" s="95"/>
      <c r="AC5" s="110"/>
    </row>
    <row r="6" spans="2:29" x14ac:dyDescent="0.25">
      <c r="B6" s="55" t="s">
        <v>21</v>
      </c>
      <c r="C6" s="56">
        <f t="shared" ref="C6:L6" si="0">C5*C4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7">
        <f t="shared" ref="M6:M8" si="1">SUM(C6:L6)</f>
        <v>0</v>
      </c>
      <c r="N6" s="161"/>
      <c r="O6" s="161"/>
      <c r="P6" s="161"/>
      <c r="Q6" s="108"/>
      <c r="R6" s="108"/>
      <c r="S6" s="108"/>
      <c r="T6" s="108"/>
      <c r="U6" s="108"/>
      <c r="V6" s="108"/>
      <c r="W6" s="108"/>
      <c r="X6" s="108"/>
      <c r="Y6" s="109"/>
      <c r="Z6" s="95"/>
      <c r="AA6" s="95"/>
      <c r="AB6" s="95"/>
      <c r="AC6" s="110"/>
    </row>
    <row r="7" spans="2:29" x14ac:dyDescent="0.25">
      <c r="B7" s="39" t="s">
        <v>63</v>
      </c>
      <c r="C7" s="43">
        <f>SUM('[2]Temporários Docência'!$M$7:$M$14)</f>
        <v>0</v>
      </c>
      <c r="D7" s="43">
        <f>SUM('[2]Temporários Docência'!$M$16:$M$23)</f>
        <v>0</v>
      </c>
      <c r="E7" s="43">
        <f>SUM('[2]Temporários Docência'!$M$25:$M$32)</f>
        <v>0</v>
      </c>
      <c r="F7" s="43">
        <f>SUM('[2]Temporários Docência'!$M$34:$M$41)</f>
        <v>0</v>
      </c>
      <c r="G7" s="43">
        <f>SUM('[2]Temporários Docência'!$M$43:$M$50)</f>
        <v>0</v>
      </c>
      <c r="H7" s="43">
        <f>SUM('[2]Temporários Docência'!$M$52:$M$59)</f>
        <v>0</v>
      </c>
      <c r="I7" s="43">
        <f>SUM('[2]Temporários Docência'!$M$61:$M$68)</f>
        <v>0</v>
      </c>
      <c r="J7" s="43">
        <f>SUM('[2]Temporários Docência'!$M$70:$M$77)</f>
        <v>0</v>
      </c>
      <c r="K7" s="43">
        <f>SUM('[2]Temporários Docência'!$M$79:$M$86)</f>
        <v>0</v>
      </c>
      <c r="L7" s="43">
        <f>SUM('[2]Temporários Docência'!$M$88:$M$95)</f>
        <v>0</v>
      </c>
      <c r="M7" s="42">
        <f t="shared" si="1"/>
        <v>0</v>
      </c>
      <c r="N7" s="161"/>
      <c r="O7" s="161"/>
      <c r="P7" s="161"/>
      <c r="Q7" s="113"/>
      <c r="R7" s="113"/>
      <c r="S7" s="113"/>
      <c r="T7" s="113"/>
      <c r="U7" s="113"/>
      <c r="V7" s="113"/>
      <c r="W7" s="113"/>
      <c r="X7" s="113"/>
      <c r="Y7" s="109"/>
      <c r="Z7" s="95"/>
      <c r="AA7" s="95"/>
      <c r="AB7" s="95"/>
      <c r="AC7" s="110"/>
    </row>
    <row r="8" spans="2:29" x14ac:dyDescent="0.25">
      <c r="B8" s="55" t="s">
        <v>21</v>
      </c>
      <c r="C8" s="56">
        <f t="shared" ref="C8:L8" si="2">C7*C4</f>
        <v>0</v>
      </c>
      <c r="D8" s="56">
        <f t="shared" si="2"/>
        <v>0</v>
      </c>
      <c r="E8" s="56">
        <f t="shared" si="2"/>
        <v>0</v>
      </c>
      <c r="F8" s="56">
        <f t="shared" si="2"/>
        <v>0</v>
      </c>
      <c r="G8" s="56">
        <f t="shared" si="2"/>
        <v>0</v>
      </c>
      <c r="H8" s="56">
        <f t="shared" si="2"/>
        <v>0</v>
      </c>
      <c r="I8" s="56">
        <f t="shared" si="2"/>
        <v>0</v>
      </c>
      <c r="J8" s="56">
        <f t="shared" si="2"/>
        <v>0</v>
      </c>
      <c r="K8" s="56">
        <f t="shared" si="2"/>
        <v>0</v>
      </c>
      <c r="L8" s="56">
        <f t="shared" si="2"/>
        <v>0</v>
      </c>
      <c r="M8" s="57">
        <f t="shared" si="1"/>
        <v>0</v>
      </c>
      <c r="N8" s="176" t="s">
        <v>79</v>
      </c>
      <c r="O8" s="176"/>
      <c r="P8" s="176"/>
      <c r="Q8" s="108"/>
      <c r="R8" s="108"/>
      <c r="S8" s="108"/>
      <c r="T8" s="108"/>
      <c r="U8" s="108"/>
      <c r="V8" s="108"/>
      <c r="W8" s="108"/>
      <c r="X8" s="108"/>
      <c r="Y8" s="109"/>
      <c r="Z8" s="95"/>
      <c r="AA8" s="95"/>
      <c r="AB8" s="95"/>
      <c r="AC8" s="110"/>
    </row>
    <row r="9" spans="2:29" ht="15.75" customHeight="1" x14ac:dyDescent="0.25">
      <c r="B9" s="102" t="s">
        <v>114</v>
      </c>
      <c r="C9" s="103">
        <f>C5+C7</f>
        <v>0</v>
      </c>
      <c r="D9" s="103">
        <f t="shared" ref="D9:L10" si="3">D5+D7</f>
        <v>0</v>
      </c>
      <c r="E9" s="103">
        <f t="shared" si="3"/>
        <v>0</v>
      </c>
      <c r="F9" s="103">
        <f t="shared" si="3"/>
        <v>0</v>
      </c>
      <c r="G9" s="103">
        <f t="shared" si="3"/>
        <v>0</v>
      </c>
      <c r="H9" s="103">
        <f t="shared" si="3"/>
        <v>0</v>
      </c>
      <c r="I9" s="103">
        <f t="shared" si="3"/>
        <v>0</v>
      </c>
      <c r="J9" s="103">
        <f t="shared" si="3"/>
        <v>0</v>
      </c>
      <c r="K9" s="103">
        <f t="shared" si="3"/>
        <v>0</v>
      </c>
      <c r="L9" s="103">
        <f t="shared" si="3"/>
        <v>0</v>
      </c>
      <c r="M9" s="67">
        <f>SUM(C9:L9)</f>
        <v>0</v>
      </c>
      <c r="N9" s="176"/>
      <c r="O9" s="176"/>
      <c r="P9" s="176"/>
      <c r="Q9" s="113"/>
      <c r="R9" s="113"/>
      <c r="S9" s="113"/>
      <c r="T9" s="113"/>
      <c r="U9" s="113"/>
      <c r="V9" s="113"/>
      <c r="W9" s="113"/>
      <c r="X9" s="113"/>
      <c r="Y9" s="109"/>
      <c r="Z9" s="2"/>
      <c r="AA9" s="2"/>
      <c r="AB9" s="2"/>
      <c r="AC9" s="2"/>
    </row>
    <row r="10" spans="2:29" ht="15.75" customHeight="1" x14ac:dyDescent="0.25">
      <c r="B10" s="102" t="s">
        <v>69</v>
      </c>
      <c r="C10" s="103">
        <f>C6+C8</f>
        <v>0</v>
      </c>
      <c r="D10" s="103">
        <f t="shared" si="3"/>
        <v>0</v>
      </c>
      <c r="E10" s="103">
        <f t="shared" si="3"/>
        <v>0</v>
      </c>
      <c r="F10" s="103">
        <f t="shared" si="3"/>
        <v>0</v>
      </c>
      <c r="G10" s="103">
        <f t="shared" si="3"/>
        <v>0</v>
      </c>
      <c r="H10" s="103">
        <f t="shared" si="3"/>
        <v>0</v>
      </c>
      <c r="I10" s="103">
        <f t="shared" si="3"/>
        <v>0</v>
      </c>
      <c r="J10" s="103">
        <f t="shared" si="3"/>
        <v>0</v>
      </c>
      <c r="K10" s="103">
        <f t="shared" si="3"/>
        <v>0</v>
      </c>
      <c r="L10" s="103">
        <f t="shared" si="3"/>
        <v>0</v>
      </c>
      <c r="M10" s="67">
        <f>SUM(C10:L10)</f>
        <v>0</v>
      </c>
      <c r="N10" s="163">
        <v>0.33333333300000001</v>
      </c>
      <c r="O10" s="164"/>
      <c r="P10" s="164"/>
      <c r="Q10" s="108"/>
      <c r="R10" s="108"/>
      <c r="S10" s="108"/>
      <c r="T10" s="108"/>
      <c r="U10" s="108"/>
      <c r="V10" s="108"/>
      <c r="W10" s="108"/>
      <c r="X10" s="108"/>
      <c r="Y10" s="109"/>
      <c r="Z10" s="2"/>
      <c r="AA10" s="2"/>
      <c r="AB10" s="2"/>
      <c r="AC10" s="2"/>
    </row>
    <row r="11" spans="2:29" ht="19.5" customHeight="1" x14ac:dyDescent="0.25">
      <c r="B11" s="161" t="s">
        <v>71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07" t="s">
        <v>74</v>
      </c>
      <c r="N11" s="50" t="s">
        <v>78</v>
      </c>
      <c r="O11" s="53" t="s">
        <v>76</v>
      </c>
      <c r="P11" s="54" t="s">
        <v>75</v>
      </c>
      <c r="Q11" s="113"/>
      <c r="R11" s="113"/>
      <c r="S11" s="113"/>
      <c r="T11" s="113"/>
      <c r="U11" s="113"/>
      <c r="V11" s="113"/>
      <c r="W11" s="113"/>
      <c r="X11" s="113"/>
      <c r="Y11" s="109"/>
      <c r="Z11" s="2"/>
      <c r="AA11" s="2"/>
      <c r="AB11" s="2"/>
      <c r="AC11" s="2"/>
    </row>
    <row r="12" spans="2:29" ht="15.75" x14ac:dyDescent="0.25">
      <c r="B12" s="58" t="s">
        <v>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/>
      <c r="P12" s="61"/>
      <c r="Q12" s="108"/>
      <c r="R12" s="108"/>
      <c r="S12" s="108"/>
      <c r="T12" s="108"/>
      <c r="U12" s="108"/>
      <c r="V12" s="108"/>
      <c r="W12" s="108"/>
      <c r="X12" s="108"/>
      <c r="Y12" s="109"/>
      <c r="Z12" s="2"/>
      <c r="AA12" s="2"/>
      <c r="AB12" s="2"/>
      <c r="AC12" s="2"/>
    </row>
    <row r="13" spans="2:29" x14ac:dyDescent="0.25">
      <c r="B13" s="37" t="s">
        <v>1</v>
      </c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2">
        <f>C13*C4+D13*D4+E13*E4+F13*F4+G13*G4+H13*H4+I13*I4+J13*J4+K13*K4+L13*L4</f>
        <v>0</v>
      </c>
      <c r="N13" s="38">
        <v>60</v>
      </c>
      <c r="O13" s="41">
        <f>M13*(N13*valor_ha/60)</f>
        <v>0</v>
      </c>
      <c r="P13" s="47">
        <f>M13-O13</f>
        <v>0</v>
      </c>
      <c r="Q13" s="113"/>
      <c r="R13" s="113"/>
      <c r="S13" s="113"/>
      <c r="T13" s="113"/>
      <c r="U13" s="113"/>
      <c r="V13" s="113"/>
      <c r="W13" s="113"/>
      <c r="X13" s="113"/>
      <c r="Y13" s="109"/>
      <c r="Z13" s="2"/>
      <c r="AA13" s="2"/>
      <c r="AB13" s="2"/>
      <c r="AC13" s="2"/>
    </row>
    <row r="14" spans="2:29" x14ac:dyDescent="0.25">
      <c r="B14" s="72" t="s">
        <v>2</v>
      </c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57">
        <f>C14*C4+D14*D4+E14*E4+F14*F4+G14*G4+H14*H4+I14*I4+J14*J4+K14*K4+L14*L4</f>
        <v>0</v>
      </c>
      <c r="N14" s="75">
        <v>60</v>
      </c>
      <c r="O14" s="76">
        <f>M14*(N14*valor_ha/60)</f>
        <v>0</v>
      </c>
      <c r="P14" s="77">
        <f>M14-O14</f>
        <v>0</v>
      </c>
      <c r="Q14" s="108"/>
      <c r="R14" s="108"/>
      <c r="S14" s="108"/>
      <c r="T14" s="108"/>
      <c r="U14" s="108"/>
      <c r="V14" s="108"/>
      <c r="W14" s="108"/>
      <c r="X14" s="108"/>
      <c r="Y14" s="109"/>
      <c r="Z14" s="2"/>
      <c r="AA14" s="2"/>
      <c r="AB14" s="2"/>
      <c r="AC14" s="2"/>
    </row>
    <row r="15" spans="2:29" x14ac:dyDescent="0.25">
      <c r="B15" s="58" t="s">
        <v>3</v>
      </c>
      <c r="C15" s="65"/>
      <c r="D15" s="65"/>
      <c r="E15" s="65"/>
      <c r="F15" s="65"/>
      <c r="G15" s="66"/>
      <c r="H15" s="66"/>
      <c r="I15" s="66"/>
      <c r="J15" s="66"/>
      <c r="K15" s="66"/>
      <c r="L15" s="66"/>
      <c r="M15" s="67"/>
      <c r="N15" s="68"/>
      <c r="O15" s="69"/>
      <c r="P15" s="70"/>
      <c r="Q15" s="113"/>
      <c r="R15" s="113"/>
      <c r="S15" s="113"/>
      <c r="T15" s="113"/>
      <c r="U15" s="113"/>
      <c r="V15" s="113"/>
      <c r="W15" s="113"/>
      <c r="X15" s="113"/>
      <c r="Y15" s="109"/>
      <c r="Z15" s="2"/>
      <c r="AA15" s="2"/>
      <c r="AB15" s="2"/>
      <c r="AC15" s="2"/>
    </row>
    <row r="16" spans="2:29" ht="15.75" x14ac:dyDescent="0.25">
      <c r="B16" s="72" t="s">
        <v>1</v>
      </c>
      <c r="C16" s="73"/>
      <c r="D16" s="73"/>
      <c r="E16" s="73"/>
      <c r="F16" s="73"/>
      <c r="G16" s="74"/>
      <c r="H16" s="74"/>
      <c r="I16" s="74"/>
      <c r="J16" s="74"/>
      <c r="K16" s="74"/>
      <c r="L16" s="74"/>
      <c r="M16" s="57">
        <f>C16*C4+D16*D4+E16*E4+F16*F4+G16*G4+H16*H4+I16*I4+J16*J4+K16*K4+L16*L4</f>
        <v>0</v>
      </c>
      <c r="N16" s="75">
        <v>60</v>
      </c>
      <c r="O16" s="76">
        <f t="shared" ref="O16:O32" si="4">M16*(N16*valor_ha/60)</f>
        <v>0</v>
      </c>
      <c r="P16" s="77">
        <f t="shared" ref="P16:P32" si="5">M16-O16</f>
        <v>0</v>
      </c>
      <c r="Q16" s="111"/>
      <c r="R16" s="111"/>
      <c r="S16" s="111"/>
      <c r="T16" s="111"/>
      <c r="U16" s="111"/>
      <c r="V16" s="111"/>
      <c r="W16" s="111"/>
      <c r="X16" s="111"/>
      <c r="Y16" s="112"/>
      <c r="Z16" s="2"/>
      <c r="AA16" s="2"/>
      <c r="AB16" s="2"/>
      <c r="AC16" s="2"/>
    </row>
    <row r="17" spans="2:29" x14ac:dyDescent="0.25">
      <c r="B17" s="37" t="s">
        <v>2</v>
      </c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42">
        <f>C17*C4+D17*D4+E17*E4+F17*F4+G17*G4+H17*H4+I17*I4+J17*J4+K17*K4+L17*L4</f>
        <v>0</v>
      </c>
      <c r="N17" s="38">
        <v>60</v>
      </c>
      <c r="O17" s="41">
        <f t="shared" si="4"/>
        <v>0</v>
      </c>
      <c r="P17" s="47">
        <f t="shared" si="5"/>
        <v>0</v>
      </c>
      <c r="Q17" s="108"/>
      <c r="R17" s="108"/>
      <c r="S17" s="108"/>
      <c r="T17" s="108"/>
      <c r="U17" s="108"/>
      <c r="V17" s="108"/>
      <c r="W17" s="108"/>
      <c r="X17" s="108"/>
      <c r="Y17" s="109"/>
      <c r="Z17" s="2"/>
      <c r="AA17" s="2"/>
      <c r="AB17" s="2"/>
      <c r="AC17" s="2"/>
    </row>
    <row r="18" spans="2:29" x14ac:dyDescent="0.25">
      <c r="B18" s="72" t="s">
        <v>4</v>
      </c>
      <c r="C18" s="73"/>
      <c r="D18" s="73"/>
      <c r="E18" s="73"/>
      <c r="F18" s="73"/>
      <c r="G18" s="74"/>
      <c r="H18" s="74"/>
      <c r="I18" s="74"/>
      <c r="J18" s="74"/>
      <c r="K18" s="74"/>
      <c r="L18" s="74"/>
      <c r="M18" s="57">
        <f>C18*C4+D18*D4+E18*E4+F18*F4+G18*G4+H18*H4+I18*I4+J18*J4+K18*K4+L18*L4</f>
        <v>0</v>
      </c>
      <c r="N18" s="75">
        <v>60</v>
      </c>
      <c r="O18" s="76">
        <f t="shared" si="4"/>
        <v>0</v>
      </c>
      <c r="P18" s="77">
        <f t="shared" si="5"/>
        <v>0</v>
      </c>
      <c r="Q18" s="113"/>
      <c r="R18" s="113"/>
      <c r="S18" s="113"/>
      <c r="T18" s="113"/>
      <c r="U18" s="113"/>
      <c r="V18" s="113"/>
      <c r="W18" s="113"/>
      <c r="X18" s="113"/>
      <c r="Y18" s="109"/>
      <c r="Z18" s="2"/>
      <c r="AA18" s="2"/>
      <c r="AB18" s="2"/>
      <c r="AC18" s="2"/>
    </row>
    <row r="19" spans="2:29" x14ac:dyDescent="0.25">
      <c r="B19" s="37" t="s">
        <v>5</v>
      </c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2">
        <f>C19*C4+D19*D4+E19*E4+F19*F4+G19*G4+H19*H4+I19*I4+J19*J4+K19*K4+L19*L4</f>
        <v>0</v>
      </c>
      <c r="N19" s="38">
        <v>60</v>
      </c>
      <c r="O19" s="41">
        <f t="shared" si="4"/>
        <v>0</v>
      </c>
      <c r="P19" s="47">
        <f t="shared" si="5"/>
        <v>0</v>
      </c>
      <c r="Q19" s="108"/>
      <c r="R19" s="108"/>
      <c r="S19" s="108"/>
      <c r="T19" s="108"/>
      <c r="U19" s="108"/>
      <c r="V19" s="108"/>
      <c r="W19" s="108"/>
      <c r="X19" s="108"/>
      <c r="Y19" s="109"/>
      <c r="Z19" s="2"/>
      <c r="AA19" s="2"/>
      <c r="AB19" s="2"/>
      <c r="AC19" s="2"/>
    </row>
    <row r="20" spans="2:29" x14ac:dyDescent="0.25">
      <c r="B20" s="72" t="s">
        <v>6</v>
      </c>
      <c r="C20" s="73"/>
      <c r="D20" s="73"/>
      <c r="E20" s="73"/>
      <c r="F20" s="73"/>
      <c r="G20" s="74"/>
      <c r="H20" s="74"/>
      <c r="I20" s="74"/>
      <c r="J20" s="74"/>
      <c r="K20" s="74"/>
      <c r="L20" s="74"/>
      <c r="M20" s="57">
        <f>C20*C4+D20*D4+E20*E4+F20*F4+G20*G4+H20*H4+I20*I4+J20*J4+K20*K4+L20*L4</f>
        <v>0</v>
      </c>
      <c r="N20" s="75">
        <v>60</v>
      </c>
      <c r="O20" s="76">
        <f t="shared" si="4"/>
        <v>0</v>
      </c>
      <c r="P20" s="77">
        <f t="shared" si="5"/>
        <v>0</v>
      </c>
      <c r="Q20" s="113"/>
      <c r="R20" s="113"/>
      <c r="S20" s="113"/>
      <c r="T20" s="113"/>
      <c r="U20" s="113"/>
      <c r="V20" s="113"/>
      <c r="W20" s="113"/>
      <c r="X20" s="113"/>
      <c r="Y20" s="109"/>
      <c r="Z20" s="2"/>
      <c r="AA20" s="2"/>
      <c r="AB20" s="2"/>
      <c r="AC20" s="2"/>
    </row>
    <row r="21" spans="2:29" ht="15" customHeight="1" x14ac:dyDescent="0.25">
      <c r="B21" s="37" t="s">
        <v>7</v>
      </c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2">
        <f>C21*C4+D21*D4+E21*E4+F21*F4+G21*G4+H21*H4+I21*I4+J21*J4+K21*K4+L21*L4</f>
        <v>0</v>
      </c>
      <c r="N21" s="38">
        <v>60</v>
      </c>
      <c r="O21" s="41">
        <f t="shared" si="4"/>
        <v>0</v>
      </c>
      <c r="P21" s="47">
        <f t="shared" si="5"/>
        <v>0</v>
      </c>
      <c r="Q21" s="108"/>
      <c r="R21" s="108"/>
      <c r="S21" s="108"/>
      <c r="T21" s="108"/>
      <c r="U21" s="108"/>
      <c r="V21" s="108"/>
      <c r="W21" s="108"/>
      <c r="X21" s="108"/>
      <c r="Y21" s="109"/>
      <c r="Z21" s="2"/>
      <c r="AA21" s="2"/>
      <c r="AB21" s="2"/>
      <c r="AC21" s="2"/>
    </row>
    <row r="22" spans="2:29" x14ac:dyDescent="0.25">
      <c r="B22" s="72" t="s">
        <v>8</v>
      </c>
      <c r="C22" s="73"/>
      <c r="D22" s="73"/>
      <c r="E22" s="73"/>
      <c r="F22" s="73"/>
      <c r="G22" s="74"/>
      <c r="H22" s="74"/>
      <c r="I22" s="74"/>
      <c r="J22" s="74"/>
      <c r="K22" s="74"/>
      <c r="L22" s="74"/>
      <c r="M22" s="57">
        <f>C22*C4+D22*D4+E22*E4+F22*F4+G22*G4+H22*H4+I22*I4+J22*J4+K22*K4+L22*L4</f>
        <v>0</v>
      </c>
      <c r="N22" s="75">
        <v>60</v>
      </c>
      <c r="O22" s="76">
        <f t="shared" si="4"/>
        <v>0</v>
      </c>
      <c r="P22" s="77">
        <f t="shared" si="5"/>
        <v>0</v>
      </c>
      <c r="Q22" s="113"/>
      <c r="R22" s="113"/>
      <c r="S22" s="113"/>
      <c r="T22" s="113"/>
      <c r="U22" s="113"/>
      <c r="V22" s="113"/>
      <c r="W22" s="113"/>
      <c r="X22" s="113"/>
      <c r="Y22" s="109"/>
      <c r="Z22" s="2"/>
      <c r="AA22" s="2"/>
      <c r="AB22" s="2"/>
      <c r="AC22" s="2"/>
    </row>
    <row r="23" spans="2:29" x14ac:dyDescent="0.25">
      <c r="B23" s="37" t="s">
        <v>9</v>
      </c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2">
        <f>C23*C4+D23*D4+E23*E4+F23*F4+G23*G4+H23*H4+I23*I4+J23*J4+K23*K4+L23*L4</f>
        <v>0</v>
      </c>
      <c r="N23" s="38">
        <v>60</v>
      </c>
      <c r="O23" s="41">
        <f t="shared" si="4"/>
        <v>0</v>
      </c>
      <c r="P23" s="47">
        <f t="shared" si="5"/>
        <v>0</v>
      </c>
      <c r="Q23" s="108"/>
      <c r="R23" s="108"/>
      <c r="S23" s="108"/>
      <c r="T23" s="108"/>
      <c r="U23" s="108"/>
      <c r="V23" s="108"/>
      <c r="W23" s="108"/>
      <c r="X23" s="108"/>
      <c r="Y23" s="109"/>
      <c r="Z23" s="2"/>
      <c r="AA23" s="2"/>
      <c r="AB23" s="2"/>
      <c r="AC23" s="2"/>
    </row>
    <row r="24" spans="2:29" x14ac:dyDescent="0.25">
      <c r="B24" s="72" t="s">
        <v>10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57">
        <f>C24*C4+D24*D4+E24*E4+F24*F4+G24*G4+H24*H4+I24*I4+J24*J4+K24*K4+L24*L4</f>
        <v>0</v>
      </c>
      <c r="N24" s="75">
        <v>60</v>
      </c>
      <c r="O24" s="76">
        <f t="shared" si="4"/>
        <v>0</v>
      </c>
      <c r="P24" s="77">
        <f t="shared" si="5"/>
        <v>0</v>
      </c>
      <c r="Q24" s="113"/>
      <c r="R24" s="113"/>
      <c r="S24" s="113"/>
      <c r="T24" s="113"/>
      <c r="U24" s="113"/>
      <c r="V24" s="113"/>
      <c r="W24" s="113"/>
      <c r="X24" s="113"/>
      <c r="Y24" s="109"/>
      <c r="Z24" s="2"/>
      <c r="AA24" s="2"/>
      <c r="AB24" s="2"/>
      <c r="AC24" s="2"/>
    </row>
    <row r="25" spans="2:29" x14ac:dyDescent="0.25">
      <c r="B25" s="37" t="s">
        <v>11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2">
        <f>C25*C4+D25*D4+E25*E4+F25*F4+G25*G4+H25*H4+I25*I4+J25*J4+K25*K4+L25*L4</f>
        <v>0</v>
      </c>
      <c r="N25" s="38">
        <v>60</v>
      </c>
      <c r="O25" s="41">
        <f t="shared" si="4"/>
        <v>0</v>
      </c>
      <c r="P25" s="47">
        <f t="shared" si="5"/>
        <v>0</v>
      </c>
      <c r="Q25" s="108"/>
      <c r="R25" s="108"/>
      <c r="S25" s="108"/>
      <c r="T25" s="108"/>
      <c r="U25" s="108"/>
      <c r="V25" s="108"/>
      <c r="W25" s="108"/>
      <c r="X25" s="108"/>
      <c r="Y25" s="109"/>
      <c r="Z25" s="2"/>
      <c r="AA25" s="2"/>
      <c r="AB25" s="2"/>
      <c r="AC25" s="2"/>
    </row>
    <row r="26" spans="2:29" x14ac:dyDescent="0.25">
      <c r="B26" s="72" t="s">
        <v>12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57">
        <f>C26*C4+D26*D4+E26*E4+F26*F4+G26*G4+H26*H4+I26*I4+J26*J4+K26*K4+L26*L4</f>
        <v>0</v>
      </c>
      <c r="N26" s="75">
        <v>60</v>
      </c>
      <c r="O26" s="76">
        <f t="shared" si="4"/>
        <v>0</v>
      </c>
      <c r="P26" s="77">
        <f t="shared" si="5"/>
        <v>0</v>
      </c>
      <c r="Q26" s="113"/>
      <c r="R26" s="113"/>
      <c r="S26" s="113"/>
      <c r="T26" s="113"/>
      <c r="U26" s="113"/>
      <c r="V26" s="113"/>
      <c r="W26" s="113"/>
      <c r="X26" s="113"/>
      <c r="Y26" s="109"/>
      <c r="Z26" s="2"/>
      <c r="AA26" s="2"/>
      <c r="AB26" s="2"/>
      <c r="AC26" s="2"/>
    </row>
    <row r="27" spans="2:29" x14ac:dyDescent="0.25">
      <c r="B27" s="37" t="s">
        <v>13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2">
        <f>C27*C4+D27*D4+E27*E4+F27*F4+G27*G4+H27*H4+I27*I4+J27*J4+K27*K4+L27*L4</f>
        <v>0</v>
      </c>
      <c r="N27" s="38">
        <v>60</v>
      </c>
      <c r="O27" s="41">
        <f t="shared" si="4"/>
        <v>0</v>
      </c>
      <c r="P27" s="47">
        <f t="shared" si="5"/>
        <v>0</v>
      </c>
      <c r="Q27" s="113"/>
      <c r="R27" s="113"/>
      <c r="S27" s="113"/>
      <c r="T27" s="113"/>
      <c r="U27" s="113"/>
      <c r="V27" s="113"/>
      <c r="W27" s="113"/>
      <c r="X27" s="113"/>
      <c r="Y27" s="109"/>
      <c r="Z27" s="2"/>
      <c r="AA27" s="2"/>
      <c r="AB27" s="2"/>
      <c r="AC27" s="2"/>
    </row>
    <row r="28" spans="2:29" ht="24" x14ac:dyDescent="0.25">
      <c r="B28" s="72" t="s">
        <v>14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57">
        <f>C28*C4+D28*D4+E28*E4+F28*F4+G28*G4+H28*H4+I28*I4+J28*J4+K28*K4+L28*L4</f>
        <v>0</v>
      </c>
      <c r="N28" s="75">
        <v>60</v>
      </c>
      <c r="O28" s="76">
        <f t="shared" si="4"/>
        <v>0</v>
      </c>
      <c r="P28" s="77">
        <f t="shared" si="5"/>
        <v>0</v>
      </c>
      <c r="Q28" s="114"/>
      <c r="R28" s="114"/>
      <c r="S28" s="114"/>
      <c r="T28" s="114"/>
      <c r="U28" s="114"/>
      <c r="V28" s="114"/>
      <c r="W28" s="114"/>
      <c r="X28" s="114"/>
      <c r="Y28" s="109"/>
      <c r="Z28" s="2"/>
      <c r="AA28" s="2"/>
      <c r="AB28" s="2"/>
      <c r="AC28" s="2"/>
    </row>
    <row r="29" spans="2:29" x14ac:dyDescent="0.25">
      <c r="B29" s="37" t="s">
        <v>15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2">
        <f>C29*C4+D29*D4+E29*E4+F29*F4+G29*G4+H29*H4+I29*I4+J29*J4+K29*K4+L29*L4</f>
        <v>0</v>
      </c>
      <c r="N29" s="38">
        <v>60</v>
      </c>
      <c r="O29" s="41">
        <f t="shared" si="4"/>
        <v>0</v>
      </c>
      <c r="P29" s="47">
        <f t="shared" si="5"/>
        <v>0</v>
      </c>
      <c r="Q29" s="104"/>
      <c r="R29" s="104"/>
      <c r="S29" s="104"/>
      <c r="T29" s="104"/>
      <c r="U29" s="104"/>
      <c r="V29" s="2"/>
      <c r="W29" s="2"/>
      <c r="X29" s="2"/>
      <c r="Y29" s="2"/>
      <c r="Z29" s="2"/>
      <c r="AA29" s="2"/>
      <c r="AB29" s="2"/>
      <c r="AC29" s="2"/>
    </row>
    <row r="30" spans="2:29" x14ac:dyDescent="0.25">
      <c r="B30" s="72" t="s">
        <v>16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57">
        <f>C30*C4+D30*D4+E30*E4+F30*F4+G30*G4+H30*H4+I30*I4+J30*J4+K30*K4+L30*L4</f>
        <v>0</v>
      </c>
      <c r="N30" s="75">
        <v>60</v>
      </c>
      <c r="O30" s="76">
        <f t="shared" si="4"/>
        <v>0</v>
      </c>
      <c r="P30" s="77">
        <f t="shared" si="5"/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24" x14ac:dyDescent="0.25">
      <c r="B31" s="37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2">
        <f>C31*C4+D31*D4+E31*E4+F31*F4+G31*G4+H31*H4+I31*I4+J31*J4+K31*K4+L31*L4</f>
        <v>0</v>
      </c>
      <c r="N31" s="38">
        <v>60</v>
      </c>
      <c r="O31" s="41">
        <f t="shared" si="4"/>
        <v>0</v>
      </c>
      <c r="P31" s="47">
        <f t="shared" si="5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36" x14ac:dyDescent="0.25">
      <c r="B32" s="72" t="s">
        <v>26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57">
        <f>C32*C4+D32*D4+E32*E4+F32*F4+G32*G4+H32*H4+I32*I4+J32*J4+K32*K4+L32*L4</f>
        <v>0</v>
      </c>
      <c r="N32" s="75">
        <v>60</v>
      </c>
      <c r="O32" s="76">
        <f t="shared" si="4"/>
        <v>0</v>
      </c>
      <c r="P32" s="77">
        <f t="shared" si="5"/>
        <v>0</v>
      </c>
    </row>
    <row r="33" spans="1:20" x14ac:dyDescent="0.25">
      <c r="B33" s="149" t="s">
        <v>70</v>
      </c>
      <c r="C33" s="178">
        <f>SUM(C12:C32)</f>
        <v>0</v>
      </c>
      <c r="D33" s="178">
        <f>SUM(D12:D32)</f>
        <v>0</v>
      </c>
      <c r="E33" s="178">
        <f>SUM(E12:E32)</f>
        <v>0</v>
      </c>
      <c r="F33" s="178">
        <f t="shared" ref="F33:L33" si="6">SUM(F12:F32)</f>
        <v>0</v>
      </c>
      <c r="G33" s="178">
        <f>SUM(G12:G32)</f>
        <v>0</v>
      </c>
      <c r="H33" s="178">
        <f t="shared" si="6"/>
        <v>0</v>
      </c>
      <c r="I33" s="178">
        <f t="shared" si="6"/>
        <v>0</v>
      </c>
      <c r="J33" s="178">
        <f t="shared" si="6"/>
        <v>0</v>
      </c>
      <c r="K33" s="178">
        <f t="shared" si="6"/>
        <v>0</v>
      </c>
      <c r="L33" s="178">
        <f t="shared" si="6"/>
        <v>0</v>
      </c>
      <c r="M33" s="89">
        <f>SUM(M12:M32)</f>
        <v>0</v>
      </c>
      <c r="N33" s="89"/>
      <c r="O33" s="96">
        <f>SUM(O12:O32)</f>
        <v>0</v>
      </c>
      <c r="P33" s="96">
        <f>SUM(P12:P32)</f>
        <v>0</v>
      </c>
    </row>
    <row r="34" spans="1:20" ht="15.75" customHeight="1" x14ac:dyDescent="0.25"/>
    <row r="36" spans="1:20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20" ht="15.75" customHeight="1" x14ac:dyDescent="0.25">
      <c r="A37" s="2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95"/>
    </row>
    <row r="38" spans="1:20" ht="15.75" customHeight="1" x14ac:dyDescent="0.25">
      <c r="A38" s="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95"/>
    </row>
    <row r="39" spans="1:20" x14ac:dyDescent="0.25">
      <c r="A39" s="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95"/>
    </row>
    <row r="40" spans="1:20" x14ac:dyDescent="0.25">
      <c r="A40" s="2"/>
      <c r="B40" s="124"/>
      <c r="C40" s="124"/>
      <c r="D40" s="125"/>
      <c r="E40" s="125"/>
      <c r="F40" s="126"/>
      <c r="G40" s="126"/>
      <c r="H40" s="127"/>
      <c r="I40" s="127"/>
      <c r="J40" s="127"/>
      <c r="K40" s="128"/>
      <c r="L40" s="128"/>
      <c r="M40" s="128"/>
      <c r="N40" s="95"/>
    </row>
    <row r="41" spans="1:20" x14ac:dyDescent="0.25">
      <c r="A41" s="2"/>
      <c r="B41" s="3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</row>
    <row r="42" spans="1:20" x14ac:dyDescent="0.25">
      <c r="A42" s="2"/>
      <c r="B42" s="32"/>
      <c r="C42" s="32"/>
      <c r="D42" s="32"/>
      <c r="E42" s="23"/>
      <c r="F42" s="23"/>
      <c r="G42" s="23"/>
      <c r="H42" s="23"/>
      <c r="I42" s="23"/>
      <c r="J42" s="23"/>
      <c r="K42" s="23"/>
      <c r="L42" s="2"/>
      <c r="M42" s="2"/>
    </row>
    <row r="43" spans="1:20" x14ac:dyDescent="0.25">
      <c r="A43" s="2"/>
      <c r="B43" s="2"/>
      <c r="C43" s="95"/>
      <c r="D43" s="95"/>
      <c r="E43" s="95"/>
      <c r="F43" s="104"/>
      <c r="G43" s="104"/>
      <c r="H43" s="104"/>
      <c r="I43" s="104"/>
      <c r="J43" s="104"/>
      <c r="K43" s="2"/>
      <c r="L43" s="2"/>
      <c r="M43" s="2"/>
    </row>
    <row r="44" spans="1:20" x14ac:dyDescent="0.25">
      <c r="A44" s="2"/>
      <c r="B44" s="2"/>
      <c r="C44" s="95"/>
      <c r="D44" s="95"/>
      <c r="E44" s="95"/>
      <c r="F44" s="104"/>
      <c r="G44" s="104"/>
      <c r="H44" s="104"/>
      <c r="I44" s="104"/>
      <c r="J44" s="104"/>
      <c r="K44" s="2"/>
      <c r="L44" s="2"/>
      <c r="M44" s="2"/>
    </row>
    <row r="45" spans="1:20" x14ac:dyDescent="0.25">
      <c r="A45" s="2"/>
      <c r="B45" s="2"/>
      <c r="C45" s="95"/>
      <c r="D45" s="95"/>
      <c r="E45" s="95"/>
      <c r="F45" s="104"/>
      <c r="G45" s="104"/>
      <c r="H45" s="104"/>
      <c r="I45" s="104"/>
      <c r="J45" s="104"/>
      <c r="K45" s="2"/>
      <c r="L45" s="2"/>
      <c r="M45" s="2"/>
      <c r="Q45" s="95"/>
      <c r="R45" s="95"/>
      <c r="S45" s="95"/>
      <c r="T45" s="95"/>
    </row>
    <row r="46" spans="1:20" x14ac:dyDescent="0.25">
      <c r="A46" s="2"/>
      <c r="B46" s="2"/>
      <c r="C46" s="95"/>
      <c r="D46" s="95"/>
      <c r="E46" s="95"/>
      <c r="F46" s="104"/>
      <c r="G46" s="104"/>
      <c r="H46" s="104"/>
      <c r="I46" s="104"/>
      <c r="J46" s="104"/>
      <c r="K46" s="2"/>
      <c r="L46" s="2"/>
      <c r="M46" s="2"/>
      <c r="Q46" s="95"/>
      <c r="R46" s="95"/>
      <c r="S46" s="95"/>
      <c r="T46" s="95"/>
    </row>
    <row r="47" spans="1:20" x14ac:dyDescent="0.25">
      <c r="A47" s="2"/>
      <c r="B47" s="2"/>
      <c r="C47" s="95"/>
      <c r="D47" s="95"/>
      <c r="E47" s="95"/>
      <c r="F47" s="104"/>
      <c r="G47" s="104"/>
      <c r="H47" s="104"/>
      <c r="I47" s="104"/>
      <c r="J47" s="104"/>
      <c r="K47" s="2"/>
      <c r="L47" s="2"/>
      <c r="M47" s="2"/>
      <c r="Q47" s="94"/>
      <c r="R47" s="94"/>
      <c r="S47" s="94"/>
      <c r="T47" s="94"/>
    </row>
    <row r="48" spans="1:20" x14ac:dyDescent="0.25">
      <c r="A48" s="2"/>
      <c r="B48" s="2"/>
      <c r="C48" s="23"/>
      <c r="D48" s="23"/>
      <c r="E48" s="23"/>
      <c r="F48" s="104"/>
      <c r="G48" s="104"/>
      <c r="H48" s="104"/>
      <c r="I48" s="104"/>
      <c r="J48" s="104"/>
      <c r="K48" s="2"/>
      <c r="L48" s="2"/>
      <c r="M48" s="2"/>
      <c r="Q48" s="94"/>
      <c r="R48" s="94"/>
      <c r="S48" s="94"/>
      <c r="T48" s="94"/>
    </row>
    <row r="49" spans="1:25" ht="15.75" x14ac:dyDescent="0.25">
      <c r="A49" s="2"/>
      <c r="B49" s="5"/>
      <c r="C49" s="2"/>
      <c r="D49" s="2"/>
      <c r="E49" s="2"/>
      <c r="F49" s="2"/>
      <c r="G49" s="129"/>
      <c r="H49" s="129"/>
      <c r="I49" s="95"/>
      <c r="J49" s="95"/>
      <c r="K49" s="95"/>
      <c r="L49" s="2"/>
      <c r="M49" s="2"/>
      <c r="Q49" s="94"/>
      <c r="R49" s="94"/>
      <c r="S49" s="94"/>
      <c r="T49" s="94"/>
    </row>
    <row r="50" spans="1:25" x14ac:dyDescent="0.25">
      <c r="A50" s="2"/>
      <c r="B50" s="9"/>
      <c r="C50" s="2"/>
      <c r="D50" s="2"/>
      <c r="E50" s="2"/>
      <c r="F50" s="2"/>
      <c r="G50" s="129"/>
      <c r="H50" s="129"/>
      <c r="I50" s="95"/>
      <c r="J50" s="95"/>
      <c r="K50" s="95"/>
      <c r="L50" s="2"/>
      <c r="M50" s="2"/>
      <c r="Q50" s="94"/>
      <c r="R50" s="94"/>
      <c r="S50" s="94"/>
      <c r="T50" s="94"/>
    </row>
    <row r="51" spans="1:25" x14ac:dyDescent="0.25">
      <c r="A51" s="2"/>
      <c r="B51" s="9"/>
      <c r="C51" s="2"/>
      <c r="D51" s="2"/>
      <c r="E51" s="2"/>
      <c r="F51" s="2"/>
      <c r="G51" s="117"/>
      <c r="H51" s="117"/>
      <c r="I51" s="118"/>
      <c r="J51" s="118"/>
      <c r="K51" s="9"/>
      <c r="L51" s="2"/>
      <c r="M51" s="2"/>
      <c r="O51" s="11"/>
      <c r="P51" s="11"/>
      <c r="Q51" s="94"/>
      <c r="R51" s="94"/>
      <c r="S51" s="94"/>
      <c r="T51" s="94"/>
      <c r="U51" s="11"/>
      <c r="V51" s="11"/>
      <c r="W51" s="11"/>
      <c r="X51" s="11"/>
      <c r="Y51" s="11"/>
    </row>
    <row r="52" spans="1:25" x14ac:dyDescent="0.25">
      <c r="A52" s="2"/>
      <c r="B52" s="9"/>
      <c r="C52" s="2"/>
      <c r="D52" s="2"/>
      <c r="E52" s="2"/>
      <c r="F52" s="2"/>
      <c r="G52" s="119"/>
      <c r="H52" s="120"/>
      <c r="I52" s="120"/>
      <c r="J52" s="120"/>
      <c r="K52" s="9"/>
      <c r="L52" s="2"/>
      <c r="M52" s="2"/>
      <c r="O52" s="11"/>
      <c r="P52" s="11"/>
      <c r="Q52" s="94"/>
      <c r="R52" s="94"/>
      <c r="S52" s="94"/>
      <c r="T52" s="94"/>
      <c r="U52" s="11"/>
      <c r="V52" s="11"/>
      <c r="W52" s="11"/>
      <c r="X52" s="11"/>
      <c r="Y52" s="11"/>
    </row>
    <row r="53" spans="1:25" x14ac:dyDescent="0.25">
      <c r="A53" s="2"/>
      <c r="B53" s="9"/>
      <c r="C53" s="2"/>
      <c r="D53" s="2"/>
      <c r="E53" s="2"/>
      <c r="F53" s="2"/>
      <c r="G53" s="119"/>
      <c r="H53" s="120"/>
      <c r="I53" s="120"/>
      <c r="J53" s="120"/>
      <c r="K53" s="9"/>
      <c r="L53" s="2"/>
      <c r="M53" s="2"/>
      <c r="Q53" s="94"/>
      <c r="R53" s="94"/>
      <c r="S53" s="94"/>
      <c r="T53" s="94"/>
    </row>
    <row r="54" spans="1:25" x14ac:dyDescent="0.25">
      <c r="A54" s="2"/>
      <c r="B54" s="9"/>
      <c r="C54" s="2"/>
      <c r="D54" s="2"/>
      <c r="E54" s="2"/>
      <c r="F54" s="2"/>
      <c r="G54" s="119"/>
      <c r="H54" s="120"/>
      <c r="I54" s="120"/>
      <c r="J54" s="120"/>
      <c r="K54" s="9"/>
      <c r="L54" s="2"/>
      <c r="M54" s="2"/>
      <c r="N54" s="2"/>
      <c r="Q54" s="94"/>
      <c r="R54" s="94"/>
      <c r="S54" s="94"/>
      <c r="T54" s="94"/>
    </row>
    <row r="55" spans="1:25" x14ac:dyDescent="0.25">
      <c r="A55" s="2"/>
      <c r="B55" s="9"/>
      <c r="C55" s="2"/>
      <c r="D55" s="2"/>
      <c r="E55" s="2"/>
      <c r="F55" s="2"/>
      <c r="G55" s="121"/>
      <c r="H55" s="120"/>
      <c r="I55" s="120"/>
      <c r="J55" s="120"/>
      <c r="K55" s="9"/>
      <c r="L55" s="2"/>
      <c r="M55" s="2"/>
      <c r="N55" s="2"/>
      <c r="Q55" s="94"/>
      <c r="R55" s="94"/>
      <c r="S55" s="94"/>
      <c r="T55" s="94"/>
    </row>
    <row r="56" spans="1:25" x14ac:dyDescent="0.25">
      <c r="A56" s="2"/>
      <c r="B56" s="9"/>
      <c r="C56" s="2"/>
      <c r="D56" s="2"/>
      <c r="E56" s="2"/>
      <c r="F56" s="2"/>
      <c r="G56" s="121"/>
      <c r="H56" s="120"/>
      <c r="I56" s="120"/>
      <c r="J56" s="120"/>
      <c r="K56" s="9"/>
      <c r="L56" s="2"/>
      <c r="M56" s="2"/>
      <c r="N56" s="2"/>
      <c r="Q56" s="94"/>
      <c r="R56" s="94"/>
      <c r="S56" s="94"/>
      <c r="T56" s="94"/>
    </row>
    <row r="57" spans="1:25" x14ac:dyDescent="0.25">
      <c r="A57" s="2"/>
      <c r="B57" s="9"/>
      <c r="C57" s="2"/>
      <c r="D57" s="2"/>
      <c r="E57" s="2"/>
      <c r="F57" s="2"/>
      <c r="G57" s="121"/>
      <c r="H57" s="120"/>
      <c r="I57" s="120"/>
      <c r="J57" s="120"/>
      <c r="K57" s="9"/>
      <c r="L57" s="2"/>
      <c r="M57" s="2"/>
      <c r="Q57" s="94"/>
      <c r="R57" s="94"/>
      <c r="S57" s="94"/>
      <c r="T57" s="94"/>
    </row>
    <row r="58" spans="1:25" x14ac:dyDescent="0.25">
      <c r="A58" s="2"/>
      <c r="B58" s="9"/>
      <c r="C58" s="2"/>
      <c r="D58" s="2"/>
      <c r="E58" s="2"/>
      <c r="F58" s="2"/>
      <c r="G58" s="121"/>
      <c r="H58" s="120"/>
      <c r="I58" s="120"/>
      <c r="J58" s="120"/>
      <c r="K58" s="9"/>
      <c r="L58" s="2"/>
      <c r="M58" s="2"/>
      <c r="Q58" s="94"/>
      <c r="R58" s="94"/>
      <c r="S58" s="94"/>
      <c r="T58" s="94"/>
    </row>
    <row r="59" spans="1:25" x14ac:dyDescent="0.25">
      <c r="A59" s="2"/>
      <c r="B59" s="9"/>
      <c r="C59" s="2"/>
      <c r="D59" s="2"/>
      <c r="E59" s="2"/>
      <c r="F59" s="2"/>
      <c r="G59" s="121"/>
      <c r="H59" s="120"/>
      <c r="I59" s="120"/>
      <c r="J59" s="120"/>
      <c r="K59" s="9"/>
      <c r="L59" s="2"/>
      <c r="M59" s="2"/>
      <c r="O59" s="95"/>
      <c r="P59" s="95"/>
      <c r="Q59" s="95"/>
      <c r="R59" s="95"/>
      <c r="S59" s="95"/>
      <c r="T59" s="95"/>
    </row>
    <row r="60" spans="1:25" x14ac:dyDescent="0.25">
      <c r="A60" s="2"/>
      <c r="B60" s="9"/>
      <c r="C60" s="2"/>
      <c r="D60" s="2"/>
      <c r="E60" s="2"/>
      <c r="F60" s="2"/>
      <c r="G60" s="121"/>
      <c r="H60" s="120"/>
      <c r="I60" s="120"/>
      <c r="J60" s="120"/>
      <c r="K60" s="9"/>
      <c r="L60" s="2"/>
      <c r="M60" s="2"/>
      <c r="O60" s="95"/>
      <c r="P60" s="95"/>
      <c r="Q60" s="95"/>
      <c r="R60" s="95"/>
      <c r="S60" s="95"/>
      <c r="T60" s="95"/>
    </row>
    <row r="61" spans="1:25" x14ac:dyDescent="0.25">
      <c r="A61" s="2"/>
      <c r="B61" s="9"/>
      <c r="C61" s="2"/>
      <c r="D61" s="2"/>
      <c r="E61" s="2"/>
      <c r="F61" s="2"/>
      <c r="G61" s="121"/>
      <c r="H61" s="120"/>
      <c r="I61" s="120"/>
      <c r="J61" s="120"/>
      <c r="K61" s="9"/>
      <c r="L61" s="2"/>
      <c r="M61" s="2"/>
      <c r="O61" s="95"/>
      <c r="P61" s="95"/>
      <c r="Q61" s="95"/>
      <c r="R61" s="95"/>
      <c r="S61" s="95"/>
      <c r="T61" s="95"/>
    </row>
    <row r="62" spans="1:25" x14ac:dyDescent="0.25">
      <c r="A62" s="2"/>
      <c r="B62" s="9"/>
      <c r="C62" s="2"/>
      <c r="D62" s="2"/>
      <c r="E62" s="2"/>
      <c r="F62" s="2"/>
      <c r="G62" s="121"/>
      <c r="H62" s="120"/>
      <c r="I62" s="120"/>
      <c r="J62" s="120"/>
      <c r="K62" s="9"/>
      <c r="L62" s="2"/>
      <c r="M62" s="2"/>
      <c r="O62" s="95"/>
      <c r="P62" s="95"/>
      <c r="Q62" s="95"/>
      <c r="R62" s="95"/>
      <c r="S62" s="95"/>
      <c r="T62" s="95"/>
    </row>
    <row r="63" spans="1:25" x14ac:dyDescent="0.25">
      <c r="A63" s="2"/>
      <c r="B63" s="9"/>
      <c r="C63" s="2"/>
      <c r="D63" s="2"/>
      <c r="E63" s="2"/>
      <c r="F63" s="2"/>
      <c r="G63" s="119"/>
      <c r="H63" s="120"/>
      <c r="I63" s="120"/>
      <c r="J63" s="120"/>
      <c r="K63" s="9"/>
      <c r="L63" s="2"/>
      <c r="M63" s="2"/>
    </row>
    <row r="64" spans="1:25" x14ac:dyDescent="0.25">
      <c r="A64" s="2"/>
      <c r="B64" s="9"/>
      <c r="C64" s="2"/>
      <c r="D64" s="2"/>
      <c r="E64" s="2"/>
      <c r="F64" s="2"/>
      <c r="G64" s="119"/>
      <c r="H64" s="120"/>
      <c r="I64" s="120"/>
      <c r="J64" s="120"/>
      <c r="K64" s="9"/>
      <c r="L64" s="2"/>
      <c r="M64" s="2"/>
    </row>
    <row r="65" spans="1:16" ht="15.75" x14ac:dyDescent="0.25">
      <c r="A65" s="2"/>
      <c r="B65" s="9"/>
      <c r="C65" s="2"/>
      <c r="D65" s="2"/>
      <c r="E65" s="2"/>
      <c r="F65" s="2"/>
      <c r="G65" s="119"/>
      <c r="H65" s="120"/>
      <c r="I65" s="120"/>
      <c r="J65" s="120"/>
      <c r="K65" s="9"/>
      <c r="L65" s="2"/>
      <c r="M65" s="19"/>
      <c r="N65" s="19"/>
    </row>
    <row r="66" spans="1:16" ht="15.75" x14ac:dyDescent="0.25">
      <c r="A66" s="2"/>
      <c r="B66" s="9"/>
      <c r="C66" s="2"/>
      <c r="D66" s="2"/>
      <c r="E66" s="2"/>
      <c r="F66" s="2"/>
      <c r="G66" s="119"/>
      <c r="H66" s="120"/>
      <c r="I66" s="120"/>
      <c r="J66" s="120"/>
      <c r="K66" s="9"/>
      <c r="L66" s="2"/>
      <c r="M66" s="5"/>
      <c r="N66" s="5"/>
    </row>
    <row r="67" spans="1:16" x14ac:dyDescent="0.25">
      <c r="A67" s="2"/>
      <c r="B67" s="9"/>
      <c r="C67" s="2"/>
      <c r="D67" s="2"/>
      <c r="E67" s="2"/>
      <c r="F67" s="2"/>
      <c r="G67" s="119"/>
      <c r="H67" s="120"/>
      <c r="I67" s="120"/>
      <c r="J67" s="120"/>
      <c r="K67" s="9"/>
      <c r="L67" s="32"/>
      <c r="M67" s="21"/>
      <c r="N67" s="28"/>
    </row>
    <row r="68" spans="1:16" x14ac:dyDescent="0.25">
      <c r="A68" s="2"/>
      <c r="B68" s="9"/>
      <c r="C68" s="2"/>
      <c r="D68" s="2"/>
      <c r="E68" s="2"/>
      <c r="F68" s="2"/>
      <c r="G68" s="119"/>
      <c r="H68" s="120"/>
      <c r="I68" s="120"/>
      <c r="J68" s="120"/>
      <c r="K68" s="9"/>
      <c r="L68" s="25"/>
      <c r="M68" s="21"/>
      <c r="N68" s="28"/>
    </row>
    <row r="69" spans="1:16" ht="15.75" x14ac:dyDescent="0.25">
      <c r="A69" s="2"/>
      <c r="B69" s="9"/>
      <c r="C69" s="2"/>
      <c r="D69" s="2"/>
      <c r="E69" s="2"/>
      <c r="F69" s="2"/>
      <c r="G69" s="119"/>
      <c r="H69" s="120"/>
      <c r="I69" s="120"/>
      <c r="J69" s="120"/>
      <c r="K69" s="9"/>
      <c r="L69" s="26"/>
      <c r="M69" s="21"/>
      <c r="N69" s="28"/>
    </row>
    <row r="70" spans="1:16" x14ac:dyDescent="0.25">
      <c r="A70" s="2"/>
      <c r="B70" s="9"/>
      <c r="C70" s="2"/>
      <c r="D70" s="2"/>
      <c r="E70" s="2"/>
      <c r="F70" s="2"/>
      <c r="G70" s="119"/>
      <c r="H70" s="120"/>
      <c r="I70" s="120"/>
      <c r="J70" s="120"/>
      <c r="K70" s="9"/>
      <c r="L70" s="6"/>
      <c r="M70" s="29"/>
      <c r="N70" s="31"/>
    </row>
    <row r="71" spans="1:16" x14ac:dyDescent="0.25">
      <c r="A71" s="2"/>
      <c r="B71" s="10"/>
      <c r="C71" s="2"/>
      <c r="D71" s="2"/>
      <c r="E71" s="2"/>
      <c r="F71" s="2"/>
      <c r="G71" s="119"/>
      <c r="H71" s="120"/>
      <c r="I71" s="120"/>
      <c r="J71" s="120"/>
      <c r="K71" s="9"/>
      <c r="L71" s="6"/>
      <c r="M71" s="2"/>
      <c r="N71" s="2"/>
    </row>
    <row r="72" spans="1:16" x14ac:dyDescent="0.25">
      <c r="A72" s="2"/>
      <c r="B72" s="18"/>
      <c r="C72" s="2"/>
      <c r="D72" s="2"/>
      <c r="E72" s="2"/>
      <c r="F72" s="2"/>
      <c r="G72" s="122"/>
      <c r="H72" s="123"/>
      <c r="I72" s="123"/>
      <c r="J72" s="123"/>
      <c r="K72" s="2"/>
      <c r="L72" s="6"/>
      <c r="M72" s="2"/>
      <c r="N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8"/>
      <c r="M73" s="2"/>
      <c r="N73" s="2"/>
    </row>
    <row r="74" spans="1:16" x14ac:dyDescent="0.25">
      <c r="A74" s="2"/>
      <c r="B74" s="23"/>
      <c r="C74" s="2"/>
      <c r="D74" s="2"/>
      <c r="E74" s="2"/>
      <c r="F74" s="2"/>
      <c r="G74" s="2"/>
      <c r="H74" s="32"/>
      <c r="I74" s="32"/>
      <c r="J74" s="32"/>
      <c r="K74" s="32"/>
      <c r="L74" s="2"/>
      <c r="M74" s="2"/>
      <c r="N74" s="2"/>
    </row>
    <row r="75" spans="1:16" ht="15.75" x14ac:dyDescent="0.25">
      <c r="A75" s="2"/>
      <c r="B75" s="24"/>
      <c r="C75" s="2"/>
      <c r="D75" s="2"/>
      <c r="E75" s="2"/>
      <c r="F75" s="2"/>
      <c r="G75" s="2"/>
      <c r="H75" s="25"/>
      <c r="I75" s="25"/>
      <c r="J75" s="25"/>
      <c r="K75" s="25"/>
      <c r="L75" s="2"/>
      <c r="M75" s="2"/>
      <c r="N75" s="2"/>
    </row>
    <row r="76" spans="1:16" ht="15.75" x14ac:dyDescent="0.25">
      <c r="A76" s="2"/>
      <c r="B76" s="5"/>
      <c r="C76" s="2"/>
      <c r="D76" s="2"/>
      <c r="E76" s="2"/>
      <c r="F76" s="2"/>
      <c r="G76" s="2"/>
      <c r="H76" s="26"/>
      <c r="I76" s="26"/>
      <c r="J76" s="26"/>
      <c r="K76" s="26"/>
      <c r="L76" s="2"/>
      <c r="M76" s="2"/>
      <c r="N76" s="2"/>
      <c r="O76" s="2"/>
      <c r="P76" s="2"/>
    </row>
    <row r="77" spans="1:16" x14ac:dyDescent="0.25">
      <c r="A77" s="2"/>
      <c r="B77" s="9"/>
      <c r="C77" s="2"/>
      <c r="D77" s="2"/>
      <c r="E77" s="2"/>
      <c r="F77" s="2"/>
      <c r="G77" s="2"/>
      <c r="H77" s="6"/>
      <c r="I77" s="6"/>
      <c r="J77" s="6"/>
      <c r="K77" s="6"/>
      <c r="L77" s="2"/>
      <c r="M77" s="2"/>
      <c r="N77" s="2"/>
      <c r="O77" s="2"/>
      <c r="P77" s="2"/>
    </row>
    <row r="78" spans="1:16" x14ac:dyDescent="0.25">
      <c r="A78" s="2"/>
      <c r="B78" s="9"/>
      <c r="C78" s="2"/>
      <c r="D78" s="2"/>
      <c r="E78" s="2"/>
      <c r="F78" s="2"/>
      <c r="G78" s="2"/>
      <c r="H78" s="6"/>
      <c r="I78" s="6"/>
      <c r="J78" s="6"/>
      <c r="K78" s="6"/>
      <c r="L78" s="2"/>
      <c r="M78" s="2"/>
      <c r="N78" s="2"/>
      <c r="O78" s="2"/>
      <c r="P78" s="4"/>
    </row>
    <row r="79" spans="1:16" x14ac:dyDescent="0.25">
      <c r="A79" s="2"/>
      <c r="B79" s="9"/>
      <c r="C79" s="9"/>
      <c r="D79" s="27"/>
      <c r="E79" s="27"/>
      <c r="F79" s="6"/>
      <c r="G79" s="6"/>
      <c r="H79" s="6"/>
      <c r="I79" s="6"/>
      <c r="J79" s="6"/>
      <c r="K79" s="6"/>
      <c r="L79" s="2"/>
      <c r="M79" s="2"/>
      <c r="N79" s="2"/>
    </row>
    <row r="80" spans="1:16" ht="15.75" x14ac:dyDescent="0.25">
      <c r="A80" s="2"/>
      <c r="B80" s="7"/>
      <c r="C80" s="29"/>
      <c r="D80" s="30"/>
      <c r="E80" s="30"/>
      <c r="F80" s="8"/>
      <c r="G80" s="8"/>
      <c r="H80" s="8"/>
      <c r="I80" s="8"/>
      <c r="J80" s="8"/>
      <c r="K80" s="8"/>
      <c r="L80" s="2"/>
      <c r="M80" s="2"/>
      <c r="N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6" x14ac:dyDescent="0.25">
      <c r="A83" s="2"/>
      <c r="B83" s="2"/>
      <c r="C83" s="2"/>
      <c r="D83" s="22"/>
      <c r="E83" s="2"/>
      <c r="F83" s="2"/>
      <c r="G83" s="2"/>
      <c r="H83" s="2"/>
      <c r="I83" s="2"/>
      <c r="J83" s="2"/>
      <c r="K83" s="2"/>
      <c r="L83" s="2"/>
      <c r="M83" s="2"/>
    </row>
    <row r="84" spans="1:16" x14ac:dyDescent="0.25">
      <c r="A84" s="2"/>
      <c r="B84" s="2"/>
      <c r="C84" s="2"/>
      <c r="D84" s="22"/>
      <c r="E84" s="2"/>
      <c r="F84" s="2"/>
      <c r="G84" s="2"/>
      <c r="H84" s="2"/>
      <c r="I84" s="2"/>
      <c r="J84" s="2"/>
      <c r="K84" s="2"/>
      <c r="L84" s="2"/>
      <c r="M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6" x14ac:dyDescent="0.25">
      <c r="A86" s="2"/>
      <c r="B86" s="2"/>
      <c r="C86" s="2"/>
      <c r="D86" s="2"/>
      <c r="E86" s="2"/>
      <c r="F86" s="22"/>
      <c r="G86" s="2"/>
      <c r="H86" s="2"/>
      <c r="I86" s="2"/>
      <c r="J86" s="2"/>
      <c r="K86" s="2"/>
      <c r="L86" s="2"/>
      <c r="M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0"/>
      <c r="P87" s="2"/>
    </row>
    <row r="88" spans="1:16" x14ac:dyDescent="0.25">
      <c r="A88" s="2"/>
      <c r="B88" s="2"/>
      <c r="C88" s="2"/>
      <c r="D88" s="2"/>
      <c r="E88" s="22"/>
      <c r="F88" s="2"/>
      <c r="G88" s="2"/>
      <c r="H88" s="2"/>
      <c r="I88" s="2"/>
      <c r="J88" s="2"/>
      <c r="K88" s="2"/>
      <c r="L88" s="2"/>
      <c r="M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6" x14ac:dyDescent="0.25">
      <c r="B90" s="2"/>
      <c r="C90" s="2"/>
      <c r="D90" s="2"/>
      <c r="E90" s="2"/>
      <c r="F90" s="22"/>
      <c r="G90" s="2"/>
      <c r="H90" s="2"/>
      <c r="I90" s="2"/>
      <c r="J90" s="2"/>
      <c r="K90" s="2"/>
    </row>
  </sheetData>
  <sheetProtection algorithmName="SHA-512" hashValue="tEZI5w2N2WM1oCKqV8p5cGB1mIwk+NOx+lxihbvqJIs//2oe8vstQWMlGJ+GBDa5zWNvCxaM5lt7RCZWR8xhlw==" saltValue="+Sx5ha4A1mY06sbzulpckg==" spinCount="100000" sheet="1" formatColumns="0" formatRows="0"/>
  <protectedRanges>
    <protectedRange sqref="G52:H53 G55:H71" name="turmas"/>
    <protectedRange sqref="C13:L14 C16:L32" name="professores_ha"/>
    <protectedRange sqref="N13:N14 N16:N32 N10" name="professores_ha_1"/>
  </protectedRanges>
  <mergeCells count="6">
    <mergeCell ref="B11:L11"/>
    <mergeCell ref="B2:M2"/>
    <mergeCell ref="B3:M3"/>
    <mergeCell ref="N10:P10"/>
    <mergeCell ref="N3:P7"/>
    <mergeCell ref="N8:P9"/>
  </mergeCells>
  <conditionalFormatting sqref="M19">
    <cfRule type="cellIs" dxfId="57" priority="25" operator="equal">
      <formula>$D$9</formula>
    </cfRule>
  </conditionalFormatting>
  <conditionalFormatting sqref="M33">
    <cfRule type="cellIs" dxfId="54" priority="21" operator="equal">
      <formula>$M$10</formula>
    </cfRule>
    <cfRule type="cellIs" dxfId="53" priority="22" operator="notEqual">
      <formula>$M$10</formula>
    </cfRule>
  </conditionalFormatting>
  <conditionalFormatting sqref="C33">
    <cfRule type="cellIs" dxfId="52" priority="19" operator="notEqual">
      <formula>$C$9</formula>
    </cfRule>
    <cfRule type="cellIs" dxfId="51" priority="20" operator="equal">
      <formula>$C$9</formula>
    </cfRule>
  </conditionalFormatting>
  <conditionalFormatting sqref="D33">
    <cfRule type="cellIs" dxfId="50" priority="17" operator="notEqual">
      <formula>$D$9</formula>
    </cfRule>
    <cfRule type="cellIs" dxfId="49" priority="18" operator="equal">
      <formula>$D$9</formula>
    </cfRule>
  </conditionalFormatting>
  <conditionalFormatting sqref="E33">
    <cfRule type="cellIs" dxfId="48" priority="15" operator="notEqual">
      <formula>$E$9</formula>
    </cfRule>
    <cfRule type="cellIs" dxfId="47" priority="16" operator="equal">
      <formula>$E$9</formula>
    </cfRule>
  </conditionalFormatting>
  <conditionalFormatting sqref="F33">
    <cfRule type="cellIs" dxfId="46" priority="13" operator="notEqual">
      <formula>$F$9</formula>
    </cfRule>
    <cfRule type="cellIs" dxfId="45" priority="14" operator="equal">
      <formula>$F$9</formula>
    </cfRule>
  </conditionalFormatting>
  <conditionalFormatting sqref="G33">
    <cfRule type="cellIs" dxfId="44" priority="11" operator="notEqual">
      <formula>$G$9</formula>
    </cfRule>
    <cfRule type="cellIs" dxfId="43" priority="12" operator="equal">
      <formula>$G$9</formula>
    </cfRule>
  </conditionalFormatting>
  <conditionalFormatting sqref="H33">
    <cfRule type="cellIs" dxfId="42" priority="9" operator="notEqual">
      <formula>$H$9</formula>
    </cfRule>
    <cfRule type="cellIs" dxfId="41" priority="10" operator="equal">
      <formula>$H$9</formula>
    </cfRule>
  </conditionalFormatting>
  <conditionalFormatting sqref="I33">
    <cfRule type="cellIs" dxfId="40" priority="7" operator="notEqual">
      <formula>$I$9</formula>
    </cfRule>
    <cfRule type="cellIs" dxfId="39" priority="8" operator="equal">
      <formula>$I$9</formula>
    </cfRule>
  </conditionalFormatting>
  <conditionalFormatting sqref="J33">
    <cfRule type="cellIs" dxfId="38" priority="5" operator="notEqual">
      <formula>$J$9</formula>
    </cfRule>
    <cfRule type="cellIs" dxfId="37" priority="6" operator="equal">
      <formula>$J$9</formula>
    </cfRule>
  </conditionalFormatting>
  <conditionalFormatting sqref="K33">
    <cfRule type="cellIs" dxfId="36" priority="3" operator="notEqual">
      <formula>$K$9</formula>
    </cfRule>
    <cfRule type="cellIs" dxfId="35" priority="4" operator="equal">
      <formula>$K$9</formula>
    </cfRule>
  </conditionalFormatting>
  <conditionalFormatting sqref="L33">
    <cfRule type="cellIs" dxfId="34" priority="1" operator="notEqual">
      <formula>$L$9</formula>
    </cfRule>
    <cfRule type="cellIs" dxfId="33" priority="2" operator="equal">
      <formula>$L$9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C90"/>
  <sheetViews>
    <sheetView zoomScaleNormal="100" workbookViewId="0">
      <selection activeCell="C16" sqref="C16:E26"/>
    </sheetView>
  </sheetViews>
  <sheetFormatPr defaultRowHeight="15" x14ac:dyDescent="0.25"/>
  <cols>
    <col min="1" max="1" width="1.42578125" customWidth="1"/>
    <col min="2" max="2" width="33.7109375" customWidth="1"/>
    <col min="3" max="4" width="10.7109375" customWidth="1"/>
    <col min="5" max="5" width="11.5703125" bestFit="1" customWidth="1"/>
    <col min="6" max="9" width="10.7109375" customWidth="1"/>
    <col min="10" max="10" width="12.140625" customWidth="1"/>
    <col min="11" max="12" width="10.7109375" customWidth="1"/>
    <col min="13" max="13" width="16.140625" customWidth="1"/>
    <col min="14" max="14" width="8" bestFit="1" customWidth="1"/>
    <col min="15" max="15" width="14.85546875" bestFit="1" customWidth="1"/>
    <col min="16" max="16" width="18.85546875" bestFit="1" customWidth="1"/>
    <col min="17" max="17" width="8.140625" customWidth="1"/>
    <col min="18" max="18" width="8.5703125" customWidth="1"/>
    <col min="19" max="19" width="11" customWidth="1"/>
    <col min="20" max="20" width="11.42578125" customWidth="1"/>
    <col min="21" max="21" width="10.42578125" customWidth="1"/>
  </cols>
  <sheetData>
    <row r="2" spans="2:29" ht="34.5" customHeight="1" x14ac:dyDescent="0.25">
      <c r="B2" s="159" t="s">
        <v>100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O2" s="2"/>
      <c r="P2" s="2"/>
      <c r="Q2" s="2"/>
      <c r="R2" s="2"/>
      <c r="S2" s="2"/>
      <c r="T2" s="2"/>
      <c r="U2" s="2"/>
      <c r="V2" s="2"/>
      <c r="W2" s="23"/>
      <c r="X2" s="23"/>
      <c r="Y2" s="23"/>
      <c r="Z2" s="23"/>
      <c r="AA2" s="23"/>
      <c r="AB2" s="23"/>
      <c r="AC2" s="2"/>
    </row>
    <row r="3" spans="2:29" x14ac:dyDescent="0.25">
      <c r="B3" s="162" t="s">
        <v>72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1" t="s">
        <v>77</v>
      </c>
      <c r="O3" s="161"/>
      <c r="P3" s="161"/>
      <c r="Q3" s="115"/>
      <c r="R3" s="115"/>
      <c r="S3" s="115"/>
      <c r="T3" s="115"/>
      <c r="U3" s="115"/>
      <c r="V3" s="115"/>
      <c r="W3" s="115"/>
      <c r="X3" s="115"/>
      <c r="Y3" s="115"/>
      <c r="Z3" s="95"/>
      <c r="AA3" s="95"/>
      <c r="AB3" s="95"/>
      <c r="AC3" s="95"/>
    </row>
    <row r="4" spans="2:29" ht="19.5" customHeight="1" x14ac:dyDescent="0.25">
      <c r="B4" s="102" t="s">
        <v>113</v>
      </c>
      <c r="C4" s="51">
        <f>[3]!ch_1</f>
        <v>0</v>
      </c>
      <c r="D4" s="51">
        <f>[3]!ch_2</f>
        <v>0</v>
      </c>
      <c r="E4" s="51">
        <f>[3]!ch_3</f>
        <v>0</v>
      </c>
      <c r="F4" s="51">
        <f>[3]!ch_4</f>
        <v>0</v>
      </c>
      <c r="G4" s="51">
        <f>[3]!ch_5</f>
        <v>0</v>
      </c>
      <c r="H4" s="51">
        <f>[3]!ch_6</f>
        <v>0</v>
      </c>
      <c r="I4" s="51">
        <f>[3]!ch_7</f>
        <v>0</v>
      </c>
      <c r="J4" s="51">
        <f>[3]!ch_8</f>
        <v>0</v>
      </c>
      <c r="K4" s="51">
        <f>[3]!ch_9</f>
        <v>0</v>
      </c>
      <c r="L4" s="51">
        <f>[3]!ch_10</f>
        <v>0</v>
      </c>
      <c r="M4" s="52" t="s">
        <v>70</v>
      </c>
      <c r="N4" s="161"/>
      <c r="O4" s="161"/>
      <c r="P4" s="161"/>
      <c r="Q4" s="113"/>
      <c r="R4" s="113"/>
      <c r="S4" s="113"/>
      <c r="T4" s="113"/>
      <c r="U4" s="113"/>
      <c r="V4" s="113"/>
      <c r="W4" s="113"/>
      <c r="X4" s="113"/>
      <c r="Y4" s="109"/>
      <c r="Z4" s="95"/>
      <c r="AA4" s="95"/>
      <c r="AB4" s="95"/>
      <c r="AC4" s="110"/>
    </row>
    <row r="5" spans="2:29" ht="15.75" x14ac:dyDescent="0.25">
      <c r="B5" s="39" t="s">
        <v>62</v>
      </c>
      <c r="C5" s="43">
        <f>'[3]Efetivos Docência'!$K$5</f>
        <v>0</v>
      </c>
      <c r="D5" s="43">
        <f>'[3]Efetivos Docência'!$K$14</f>
        <v>0</v>
      </c>
      <c r="E5" s="43">
        <f>'[3]Efetivos Docência'!$K$23</f>
        <v>0</v>
      </c>
      <c r="F5" s="43">
        <f>'[3]Efetivos Docência'!$K$32</f>
        <v>0</v>
      </c>
      <c r="G5" s="43">
        <f>'[3]Efetivos Docência'!$K$41</f>
        <v>0</v>
      </c>
      <c r="H5" s="43">
        <f>'[3]Efetivos Docência'!$K$50</f>
        <v>0</v>
      </c>
      <c r="I5" s="43">
        <f>'[3]Efetivos Docência'!$K$59</f>
        <v>0</v>
      </c>
      <c r="J5" s="43">
        <f>'[3]Efetivos Docência'!$K$68</f>
        <v>0</v>
      </c>
      <c r="K5" s="43">
        <f>'[3]Efetivos Docência'!$K$77</f>
        <v>0</v>
      </c>
      <c r="L5" s="43">
        <f>'[3]Efetivos Docência'!$K$86</f>
        <v>0</v>
      </c>
      <c r="M5" s="42">
        <f>SUM(C5:L5)</f>
        <v>0</v>
      </c>
      <c r="N5" s="161"/>
      <c r="O5" s="161"/>
      <c r="P5" s="161"/>
      <c r="Q5" s="111"/>
      <c r="R5" s="111"/>
      <c r="S5" s="111"/>
      <c r="T5" s="111"/>
      <c r="U5" s="111"/>
      <c r="V5" s="111"/>
      <c r="W5" s="111"/>
      <c r="X5" s="111"/>
      <c r="Y5" s="112"/>
      <c r="Z5" s="95"/>
      <c r="AA5" s="95"/>
      <c r="AB5" s="95"/>
      <c r="AC5" s="110"/>
    </row>
    <row r="6" spans="2:29" x14ac:dyDescent="0.25">
      <c r="B6" s="55" t="s">
        <v>21</v>
      </c>
      <c r="C6" s="56">
        <f t="shared" ref="C6:L6" si="0">C5*C4</f>
        <v>0</v>
      </c>
      <c r="D6" s="56">
        <f t="shared" si="0"/>
        <v>0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7">
        <f t="shared" ref="M6:M8" si="1">SUM(C6:L6)</f>
        <v>0</v>
      </c>
      <c r="N6" s="161"/>
      <c r="O6" s="161"/>
      <c r="P6" s="161"/>
      <c r="Q6" s="108"/>
      <c r="R6" s="108"/>
      <c r="S6" s="108"/>
      <c r="T6" s="108"/>
      <c r="U6" s="108"/>
      <c r="V6" s="108"/>
      <c r="W6" s="108"/>
      <c r="X6" s="108"/>
      <c r="Y6" s="109"/>
      <c r="Z6" s="95"/>
      <c r="AA6" s="95"/>
      <c r="AB6" s="95"/>
      <c r="AC6" s="130"/>
    </row>
    <row r="7" spans="2:29" ht="15.75" customHeight="1" x14ac:dyDescent="0.25">
      <c r="B7" s="39" t="s">
        <v>63</v>
      </c>
      <c r="C7" s="43">
        <f>SUM('[3]Temporários Docência'!$M$7:$M$14)</f>
        <v>0</v>
      </c>
      <c r="D7" s="43">
        <f>SUM('[3]Temporários Docência'!$M$16:$M$23)</f>
        <v>0</v>
      </c>
      <c r="E7" s="43">
        <f>SUM('[3]Temporários Docência'!$M$25:$M$32)</f>
        <v>0</v>
      </c>
      <c r="F7" s="43">
        <f>SUM('[3]Temporários Docência'!$M$34:$M$41)</f>
        <v>0</v>
      </c>
      <c r="G7" s="43">
        <f>SUM('[3]Temporários Docência'!$M$43:$M$50)</f>
        <v>0</v>
      </c>
      <c r="H7" s="43">
        <f>SUM('[3]Temporários Docência'!$M$52:$M$59)</f>
        <v>0</v>
      </c>
      <c r="I7" s="43">
        <f>SUM('[3]Temporários Docência'!$M$61:$M$68)</f>
        <v>0</v>
      </c>
      <c r="J7" s="43">
        <f>SUM('[3]Temporários Docência'!$M$70:$M$77)</f>
        <v>0</v>
      </c>
      <c r="K7" s="43">
        <f>SUM('[3]Temporários Docência'!$M$79:$M$86)</f>
        <v>0</v>
      </c>
      <c r="L7" s="43">
        <f>SUM('[3]Temporários Docência'!$M$88:$M$95)</f>
        <v>0</v>
      </c>
      <c r="M7" s="42">
        <f t="shared" si="1"/>
        <v>0</v>
      </c>
      <c r="N7" s="161"/>
      <c r="O7" s="161"/>
      <c r="P7" s="161"/>
      <c r="Q7" s="113"/>
      <c r="R7" s="113"/>
      <c r="S7" s="113"/>
      <c r="T7" s="113"/>
      <c r="U7" s="113"/>
      <c r="V7" s="113"/>
      <c r="W7" s="113"/>
      <c r="X7" s="113"/>
      <c r="Y7" s="109"/>
      <c r="Z7" s="2"/>
      <c r="AA7" s="2"/>
      <c r="AB7" s="2"/>
      <c r="AC7" s="2"/>
    </row>
    <row r="8" spans="2:29" ht="15.75" customHeight="1" x14ac:dyDescent="0.25">
      <c r="B8" s="55" t="s">
        <v>21</v>
      </c>
      <c r="C8" s="56">
        <f t="shared" ref="C8:L8" si="2">C7*C4</f>
        <v>0</v>
      </c>
      <c r="D8" s="56">
        <f t="shared" si="2"/>
        <v>0</v>
      </c>
      <c r="E8" s="56">
        <f t="shared" si="2"/>
        <v>0</v>
      </c>
      <c r="F8" s="56">
        <f t="shared" si="2"/>
        <v>0</v>
      </c>
      <c r="G8" s="56">
        <f t="shared" si="2"/>
        <v>0</v>
      </c>
      <c r="H8" s="56">
        <f t="shared" si="2"/>
        <v>0</v>
      </c>
      <c r="I8" s="56">
        <f t="shared" si="2"/>
        <v>0</v>
      </c>
      <c r="J8" s="56">
        <f t="shared" si="2"/>
        <v>0</v>
      </c>
      <c r="K8" s="56">
        <f t="shared" si="2"/>
        <v>0</v>
      </c>
      <c r="L8" s="56">
        <f t="shared" si="2"/>
        <v>0</v>
      </c>
      <c r="M8" s="57">
        <f t="shared" si="1"/>
        <v>0</v>
      </c>
      <c r="N8" s="176" t="s">
        <v>79</v>
      </c>
      <c r="O8" s="176"/>
      <c r="P8" s="176"/>
      <c r="Q8" s="108"/>
      <c r="R8" s="108"/>
      <c r="S8" s="108"/>
      <c r="T8" s="108"/>
      <c r="U8" s="108"/>
      <c r="V8" s="108"/>
      <c r="W8" s="108"/>
      <c r="X8" s="108"/>
      <c r="Y8" s="109"/>
      <c r="Z8" s="2"/>
      <c r="AA8" s="2"/>
      <c r="AB8" s="2"/>
      <c r="AC8" s="2"/>
    </row>
    <row r="9" spans="2:29" ht="15.75" customHeight="1" x14ac:dyDescent="0.25">
      <c r="B9" s="102" t="s">
        <v>114</v>
      </c>
      <c r="C9" s="103">
        <f>C5+C7</f>
        <v>0</v>
      </c>
      <c r="D9" s="103">
        <f t="shared" ref="D9:L10" si="3">D5+D7</f>
        <v>0</v>
      </c>
      <c r="E9" s="103">
        <f t="shared" si="3"/>
        <v>0</v>
      </c>
      <c r="F9" s="103">
        <f t="shared" si="3"/>
        <v>0</v>
      </c>
      <c r="G9" s="103">
        <f t="shared" si="3"/>
        <v>0</v>
      </c>
      <c r="H9" s="103">
        <f t="shared" si="3"/>
        <v>0</v>
      </c>
      <c r="I9" s="103">
        <f t="shared" si="3"/>
        <v>0</v>
      </c>
      <c r="J9" s="103">
        <f t="shared" si="3"/>
        <v>0</v>
      </c>
      <c r="K9" s="103">
        <f t="shared" si="3"/>
        <v>0</v>
      </c>
      <c r="L9" s="103">
        <f t="shared" si="3"/>
        <v>0</v>
      </c>
      <c r="M9" s="67">
        <f>SUM(C9:L9)</f>
        <v>0</v>
      </c>
      <c r="N9" s="176"/>
      <c r="O9" s="176"/>
      <c r="P9" s="176"/>
      <c r="Q9" s="113"/>
      <c r="R9" s="113"/>
      <c r="S9" s="113"/>
      <c r="T9" s="113"/>
      <c r="U9" s="113"/>
      <c r="V9" s="113"/>
      <c r="W9" s="113"/>
      <c r="X9" s="113"/>
      <c r="Y9" s="109"/>
      <c r="Z9" s="2"/>
      <c r="AA9" s="2"/>
      <c r="AB9" s="2"/>
      <c r="AC9" s="2"/>
    </row>
    <row r="10" spans="2:29" ht="15.75" customHeight="1" x14ac:dyDescent="0.25">
      <c r="B10" s="102" t="s">
        <v>69</v>
      </c>
      <c r="C10" s="103">
        <f>C6+C8</f>
        <v>0</v>
      </c>
      <c r="D10" s="103">
        <f t="shared" si="3"/>
        <v>0</v>
      </c>
      <c r="E10" s="103">
        <f t="shared" si="3"/>
        <v>0</v>
      </c>
      <c r="F10" s="103">
        <f t="shared" si="3"/>
        <v>0</v>
      </c>
      <c r="G10" s="103">
        <f t="shared" si="3"/>
        <v>0</v>
      </c>
      <c r="H10" s="103">
        <f t="shared" si="3"/>
        <v>0</v>
      </c>
      <c r="I10" s="103">
        <f t="shared" si="3"/>
        <v>0</v>
      </c>
      <c r="J10" s="103">
        <f t="shared" si="3"/>
        <v>0</v>
      </c>
      <c r="K10" s="103">
        <f t="shared" si="3"/>
        <v>0</v>
      </c>
      <c r="L10" s="103">
        <f t="shared" si="3"/>
        <v>0</v>
      </c>
      <c r="M10" s="67">
        <f>SUM(C10:L10)</f>
        <v>0</v>
      </c>
      <c r="N10" s="163">
        <v>0.33333333300000001</v>
      </c>
      <c r="O10" s="164"/>
      <c r="P10" s="164"/>
      <c r="Q10" s="108"/>
      <c r="R10" s="108"/>
      <c r="S10" s="108"/>
      <c r="T10" s="108"/>
      <c r="U10" s="108"/>
      <c r="V10" s="108"/>
      <c r="W10" s="108"/>
      <c r="X10" s="108"/>
      <c r="Y10" s="109"/>
      <c r="Z10" s="2"/>
      <c r="AA10" s="2"/>
      <c r="AB10" s="2"/>
      <c r="AC10" s="2"/>
    </row>
    <row r="11" spans="2:29" ht="19.5" customHeight="1" x14ac:dyDescent="0.25">
      <c r="B11" s="161" t="s">
        <v>71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07" t="s">
        <v>74</v>
      </c>
      <c r="N11" s="50" t="s">
        <v>78</v>
      </c>
      <c r="O11" s="53" t="s">
        <v>76</v>
      </c>
      <c r="P11" s="54" t="s">
        <v>75</v>
      </c>
      <c r="Q11" s="113"/>
      <c r="R11" s="113"/>
      <c r="S11" s="113"/>
      <c r="T11" s="113"/>
      <c r="U11" s="113"/>
      <c r="V11" s="113"/>
      <c r="W11" s="113"/>
      <c r="X11" s="113"/>
      <c r="Y11" s="109"/>
      <c r="Z11" s="2"/>
      <c r="AA11" s="2"/>
      <c r="AB11" s="2"/>
      <c r="AC11" s="2"/>
    </row>
    <row r="12" spans="2:29" ht="15.75" x14ac:dyDescent="0.25">
      <c r="B12" s="58" t="s">
        <v>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2"/>
      <c r="P12" s="61"/>
      <c r="Q12" s="108"/>
      <c r="R12" s="108"/>
      <c r="S12" s="108"/>
      <c r="T12" s="108"/>
      <c r="U12" s="108"/>
      <c r="V12" s="108"/>
      <c r="W12" s="108"/>
      <c r="X12" s="108"/>
      <c r="Y12" s="109"/>
      <c r="Z12" s="2"/>
      <c r="AA12" s="2"/>
      <c r="AB12" s="2"/>
      <c r="AC12" s="2"/>
    </row>
    <row r="13" spans="2:29" x14ac:dyDescent="0.25">
      <c r="B13" s="37" t="s">
        <v>1</v>
      </c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2">
        <f>C13*C4+D13*D4+E13*E4+F13*F4+G13*G4+H13*H4+I13*I4+J13*J4+K13*K4+L13*L4</f>
        <v>0</v>
      </c>
      <c r="N13" s="38">
        <v>60</v>
      </c>
      <c r="O13" s="41">
        <f>M13*(N13*valor_ha/60)</f>
        <v>0</v>
      </c>
      <c r="P13" s="47">
        <f>M13-O13</f>
        <v>0</v>
      </c>
      <c r="Q13" s="113"/>
      <c r="R13" s="113"/>
      <c r="S13" s="113"/>
      <c r="T13" s="113"/>
      <c r="U13" s="113"/>
      <c r="V13" s="113"/>
      <c r="W13" s="113"/>
      <c r="X13" s="113"/>
      <c r="Y13" s="109"/>
      <c r="Z13" s="2"/>
      <c r="AA13" s="2"/>
      <c r="AB13" s="2"/>
      <c r="AC13" s="2"/>
    </row>
    <row r="14" spans="2:29" x14ac:dyDescent="0.25">
      <c r="B14" s="72" t="s">
        <v>2</v>
      </c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57">
        <f>C14*C4+D14*D4+E14*E4+F14*F4+G14*G4+H14*H4+I14*I4+J14*J4+K14*K4+L14*L4</f>
        <v>0</v>
      </c>
      <c r="N14" s="75">
        <v>60</v>
      </c>
      <c r="O14" s="76">
        <f>M14*(N14*valor_ha/60)</f>
        <v>0</v>
      </c>
      <c r="P14" s="77">
        <f>M14-O14</f>
        <v>0</v>
      </c>
      <c r="Q14" s="108"/>
      <c r="R14" s="108"/>
      <c r="S14" s="108"/>
      <c r="T14" s="108"/>
      <c r="U14" s="108"/>
      <c r="V14" s="108"/>
      <c r="W14" s="108"/>
      <c r="X14" s="108"/>
      <c r="Y14" s="109"/>
      <c r="Z14" s="2"/>
      <c r="AA14" s="2"/>
      <c r="AB14" s="2"/>
      <c r="AC14" s="2"/>
    </row>
    <row r="15" spans="2:29" x14ac:dyDescent="0.25">
      <c r="B15" s="58" t="s">
        <v>3</v>
      </c>
      <c r="C15" s="65"/>
      <c r="D15" s="65"/>
      <c r="E15" s="65"/>
      <c r="F15" s="65"/>
      <c r="G15" s="66"/>
      <c r="H15" s="66"/>
      <c r="I15" s="66"/>
      <c r="J15" s="66"/>
      <c r="K15" s="66"/>
      <c r="L15" s="66"/>
      <c r="M15" s="67"/>
      <c r="N15" s="68"/>
      <c r="O15" s="69"/>
      <c r="P15" s="70"/>
      <c r="Q15" s="113"/>
      <c r="R15" s="113"/>
      <c r="S15" s="113"/>
      <c r="T15" s="113"/>
      <c r="U15" s="113"/>
      <c r="V15" s="113"/>
      <c r="W15" s="113"/>
      <c r="X15" s="113"/>
      <c r="Y15" s="109"/>
      <c r="Z15" s="2"/>
      <c r="AA15" s="2"/>
      <c r="AB15" s="2"/>
      <c r="AC15" s="2"/>
    </row>
    <row r="16" spans="2:29" ht="15.75" x14ac:dyDescent="0.25">
      <c r="B16" s="72" t="s">
        <v>1</v>
      </c>
      <c r="C16" s="73"/>
      <c r="D16" s="73"/>
      <c r="E16" s="73"/>
      <c r="F16" s="73"/>
      <c r="G16" s="74"/>
      <c r="H16" s="74"/>
      <c r="I16" s="74"/>
      <c r="J16" s="74"/>
      <c r="K16" s="74"/>
      <c r="L16" s="74"/>
      <c r="M16" s="57">
        <f>C16*C4+D16*D4+E16*E4+F16*F4+G16*G4+H16*H4+I16*I4+J16*J4+K16*K4+L16*L4</f>
        <v>0</v>
      </c>
      <c r="N16" s="75">
        <v>60</v>
      </c>
      <c r="O16" s="76">
        <f t="shared" ref="O16:O32" si="4">M16*(N16*valor_ha/60)</f>
        <v>0</v>
      </c>
      <c r="P16" s="77">
        <f t="shared" ref="P16:P32" si="5">M16-O16</f>
        <v>0</v>
      </c>
      <c r="Q16" s="111"/>
      <c r="R16" s="111"/>
      <c r="S16" s="111"/>
      <c r="T16" s="111"/>
      <c r="U16" s="111"/>
      <c r="V16" s="111"/>
      <c r="W16" s="111"/>
      <c r="X16" s="111"/>
      <c r="Y16" s="112"/>
      <c r="Z16" s="2"/>
      <c r="AA16" s="2"/>
      <c r="AB16" s="2"/>
      <c r="AC16" s="2"/>
    </row>
    <row r="17" spans="2:29" x14ac:dyDescent="0.25">
      <c r="B17" s="37" t="s">
        <v>2</v>
      </c>
      <c r="C17" s="44"/>
      <c r="D17" s="44"/>
      <c r="E17" s="44"/>
      <c r="F17" s="44"/>
      <c r="G17" s="45"/>
      <c r="H17" s="45"/>
      <c r="I17" s="45"/>
      <c r="J17" s="45"/>
      <c r="K17" s="45"/>
      <c r="L17" s="45"/>
      <c r="M17" s="42">
        <f>C17*C4+D17*D4+E17*E4+F17*F4+G17*G4+H17*H4+I17*I4+J17*J4+K17*K4+L17*L4</f>
        <v>0</v>
      </c>
      <c r="N17" s="38">
        <v>60</v>
      </c>
      <c r="O17" s="41">
        <f t="shared" si="4"/>
        <v>0</v>
      </c>
      <c r="P17" s="47">
        <f t="shared" si="5"/>
        <v>0</v>
      </c>
      <c r="Q17" s="108"/>
      <c r="R17" s="108"/>
      <c r="S17" s="108"/>
      <c r="T17" s="108"/>
      <c r="U17" s="108"/>
      <c r="V17" s="108"/>
      <c r="W17" s="108"/>
      <c r="X17" s="108"/>
      <c r="Y17" s="109"/>
      <c r="Z17" s="2"/>
      <c r="AA17" s="2"/>
      <c r="AB17" s="2"/>
      <c r="AC17" s="2"/>
    </row>
    <row r="18" spans="2:29" x14ac:dyDescent="0.25">
      <c r="B18" s="72" t="s">
        <v>4</v>
      </c>
      <c r="C18" s="73"/>
      <c r="D18" s="73"/>
      <c r="E18" s="73"/>
      <c r="F18" s="73"/>
      <c r="G18" s="74"/>
      <c r="H18" s="74"/>
      <c r="I18" s="74"/>
      <c r="J18" s="74"/>
      <c r="K18" s="74"/>
      <c r="L18" s="74"/>
      <c r="M18" s="57">
        <f>C18*C4+D18*D4+E18*E4+F18*F4+G18*G4+H18*H4+I18*I4+J18*J4+K18*K4+L18*L4</f>
        <v>0</v>
      </c>
      <c r="N18" s="75">
        <v>60</v>
      </c>
      <c r="O18" s="76">
        <f t="shared" si="4"/>
        <v>0</v>
      </c>
      <c r="P18" s="77">
        <f t="shared" si="5"/>
        <v>0</v>
      </c>
      <c r="Q18" s="113"/>
      <c r="R18" s="113"/>
      <c r="S18" s="113"/>
      <c r="T18" s="113"/>
      <c r="U18" s="113"/>
      <c r="V18" s="113"/>
      <c r="W18" s="113"/>
      <c r="X18" s="113"/>
      <c r="Y18" s="109"/>
      <c r="Z18" s="2"/>
      <c r="AA18" s="2"/>
      <c r="AB18" s="2"/>
      <c r="AC18" s="2"/>
    </row>
    <row r="19" spans="2:29" x14ac:dyDescent="0.25">
      <c r="B19" s="37" t="s">
        <v>5</v>
      </c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2">
        <f>C19*C4+D19*D4+E19*E4+F19*F4+G19*G4+H19*H4+I19*I4+J19*J4+K19*K4+L19*L4</f>
        <v>0</v>
      </c>
      <c r="N19" s="38">
        <v>60</v>
      </c>
      <c r="O19" s="41">
        <f t="shared" si="4"/>
        <v>0</v>
      </c>
      <c r="P19" s="47">
        <f t="shared" si="5"/>
        <v>0</v>
      </c>
      <c r="Q19" s="108"/>
      <c r="R19" s="108"/>
      <c r="S19" s="108"/>
      <c r="T19" s="108"/>
      <c r="U19" s="108"/>
      <c r="V19" s="108"/>
      <c r="W19" s="108"/>
      <c r="X19" s="108"/>
      <c r="Y19" s="109"/>
      <c r="Z19" s="2"/>
      <c r="AA19" s="2"/>
      <c r="AB19" s="2"/>
      <c r="AC19" s="2"/>
    </row>
    <row r="20" spans="2:29" x14ac:dyDescent="0.25">
      <c r="B20" s="72" t="s">
        <v>6</v>
      </c>
      <c r="C20" s="73"/>
      <c r="D20" s="73"/>
      <c r="E20" s="73"/>
      <c r="F20" s="73"/>
      <c r="G20" s="74"/>
      <c r="H20" s="74"/>
      <c r="I20" s="74"/>
      <c r="J20" s="74"/>
      <c r="K20" s="74"/>
      <c r="L20" s="74"/>
      <c r="M20" s="57">
        <f>C20*C4+D20*D4+E20*E4+F20*F4+G20*G4+H20*H4+I20*I4+J20*J4+K20*K4+L20*L4</f>
        <v>0</v>
      </c>
      <c r="N20" s="75">
        <v>60</v>
      </c>
      <c r="O20" s="76">
        <f t="shared" si="4"/>
        <v>0</v>
      </c>
      <c r="P20" s="77">
        <f t="shared" si="5"/>
        <v>0</v>
      </c>
      <c r="Q20" s="113"/>
      <c r="R20" s="113"/>
      <c r="S20" s="113"/>
      <c r="T20" s="113"/>
      <c r="U20" s="113"/>
      <c r="V20" s="113"/>
      <c r="W20" s="113"/>
      <c r="X20" s="113"/>
      <c r="Y20" s="109"/>
      <c r="Z20" s="2"/>
      <c r="AA20" s="2"/>
      <c r="AB20" s="2"/>
      <c r="AC20" s="2"/>
    </row>
    <row r="21" spans="2:29" ht="15" customHeight="1" x14ac:dyDescent="0.25">
      <c r="B21" s="37" t="s">
        <v>7</v>
      </c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2">
        <f>C21*C4+D21*D4+E21*E4+F21*F4+G21*G4+H21*H4+I21*I4+J21*J4+K21*K4+L21*L4</f>
        <v>0</v>
      </c>
      <c r="N21" s="38">
        <v>60</v>
      </c>
      <c r="O21" s="41">
        <f t="shared" si="4"/>
        <v>0</v>
      </c>
      <c r="P21" s="47">
        <f t="shared" si="5"/>
        <v>0</v>
      </c>
      <c r="Q21" s="108"/>
      <c r="R21" s="108"/>
      <c r="S21" s="108"/>
      <c r="T21" s="108"/>
      <c r="U21" s="108"/>
      <c r="V21" s="108"/>
      <c r="W21" s="108"/>
      <c r="X21" s="108"/>
      <c r="Y21" s="109"/>
      <c r="Z21" s="2"/>
      <c r="AA21" s="2"/>
      <c r="AB21" s="2"/>
      <c r="AC21" s="2"/>
    </row>
    <row r="22" spans="2:29" x14ac:dyDescent="0.25">
      <c r="B22" s="72" t="s">
        <v>8</v>
      </c>
      <c r="C22" s="73"/>
      <c r="D22" s="73"/>
      <c r="E22" s="73"/>
      <c r="F22" s="73"/>
      <c r="G22" s="74"/>
      <c r="H22" s="74"/>
      <c r="I22" s="74"/>
      <c r="J22" s="74"/>
      <c r="K22" s="74"/>
      <c r="L22" s="74"/>
      <c r="M22" s="57">
        <f>C22*C4+D22*D4+E22*E4+F22*F4+G22*G4+H22*H4+I22*I4+J22*J4+K22*K4+L22*L4</f>
        <v>0</v>
      </c>
      <c r="N22" s="75">
        <v>60</v>
      </c>
      <c r="O22" s="76">
        <f t="shared" si="4"/>
        <v>0</v>
      </c>
      <c r="P22" s="77">
        <f t="shared" si="5"/>
        <v>0</v>
      </c>
      <c r="Q22" s="113"/>
      <c r="R22" s="113"/>
      <c r="S22" s="113"/>
      <c r="T22" s="113"/>
      <c r="U22" s="113"/>
      <c r="V22" s="113"/>
      <c r="W22" s="113"/>
      <c r="X22" s="113"/>
      <c r="Y22" s="109"/>
      <c r="Z22" s="2"/>
      <c r="AA22" s="2"/>
      <c r="AB22" s="2"/>
      <c r="AC22" s="2"/>
    </row>
    <row r="23" spans="2:29" x14ac:dyDescent="0.25">
      <c r="B23" s="37" t="s">
        <v>9</v>
      </c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2">
        <f>C23*C4+D23*D4+E23*E4+F23*F4+G23*G4+H23*H4+I23*I4+J23*J4+K23*K4+L23*L4</f>
        <v>0</v>
      </c>
      <c r="N23" s="38">
        <v>60</v>
      </c>
      <c r="O23" s="41">
        <f t="shared" si="4"/>
        <v>0</v>
      </c>
      <c r="P23" s="47">
        <f t="shared" si="5"/>
        <v>0</v>
      </c>
      <c r="Q23" s="108"/>
      <c r="R23" s="108"/>
      <c r="S23" s="108"/>
      <c r="T23" s="108"/>
      <c r="U23" s="108"/>
      <c r="V23" s="108"/>
      <c r="W23" s="108"/>
      <c r="X23" s="108"/>
      <c r="Y23" s="109"/>
      <c r="Z23" s="2"/>
      <c r="AA23" s="2"/>
      <c r="AB23" s="2"/>
      <c r="AC23" s="2"/>
    </row>
    <row r="24" spans="2:29" x14ac:dyDescent="0.25">
      <c r="B24" s="72" t="s">
        <v>10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57">
        <f>C24*C4+D24*D4+E24*E4+F24*F4+G24*G4+H24*H4+I24*I4+J24*J4+K24*K4+L24*L4</f>
        <v>0</v>
      </c>
      <c r="N24" s="75">
        <v>60</v>
      </c>
      <c r="O24" s="76">
        <f t="shared" si="4"/>
        <v>0</v>
      </c>
      <c r="P24" s="77">
        <f t="shared" si="5"/>
        <v>0</v>
      </c>
      <c r="Q24" s="113"/>
      <c r="R24" s="113"/>
      <c r="S24" s="113"/>
      <c r="T24" s="113"/>
      <c r="U24" s="113"/>
      <c r="V24" s="113"/>
      <c r="W24" s="113"/>
      <c r="X24" s="113"/>
      <c r="Y24" s="109"/>
      <c r="Z24" s="2"/>
      <c r="AA24" s="2"/>
      <c r="AB24" s="2"/>
      <c r="AC24" s="2"/>
    </row>
    <row r="25" spans="2:29" x14ac:dyDescent="0.25">
      <c r="B25" s="37" t="s">
        <v>11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2">
        <f>C25*C4+D25*D4+E25*E4+F25*F4+G25*G4+H25*H4+I25*I4+J25*J4+K25*K4+L25*L4</f>
        <v>0</v>
      </c>
      <c r="N25" s="38">
        <v>60</v>
      </c>
      <c r="O25" s="41">
        <f t="shared" si="4"/>
        <v>0</v>
      </c>
      <c r="P25" s="47">
        <f t="shared" si="5"/>
        <v>0</v>
      </c>
      <c r="Q25" s="108"/>
      <c r="R25" s="108"/>
      <c r="S25" s="108"/>
      <c r="T25" s="108"/>
      <c r="U25" s="108"/>
      <c r="V25" s="108"/>
      <c r="W25" s="108"/>
      <c r="X25" s="108"/>
      <c r="Y25" s="109"/>
      <c r="Z25" s="2"/>
      <c r="AA25" s="2"/>
      <c r="AB25" s="2"/>
      <c r="AC25" s="2"/>
    </row>
    <row r="26" spans="2:29" x14ac:dyDescent="0.25">
      <c r="B26" s="72" t="s">
        <v>12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57">
        <f>C26*C4+D26*D4+E26*E4+F26*F4+G26*G4+H26*H4+I26*I4+J26*J4+K26*K4+L26*L4</f>
        <v>0</v>
      </c>
      <c r="N26" s="75">
        <v>60</v>
      </c>
      <c r="O26" s="76">
        <f t="shared" si="4"/>
        <v>0</v>
      </c>
      <c r="P26" s="77">
        <f t="shared" si="5"/>
        <v>0</v>
      </c>
      <c r="Q26" s="113"/>
      <c r="R26" s="113"/>
      <c r="S26" s="113"/>
      <c r="T26" s="113"/>
      <c r="U26" s="113"/>
      <c r="V26" s="113"/>
      <c r="W26" s="113"/>
      <c r="X26" s="113"/>
      <c r="Y26" s="109"/>
      <c r="Z26" s="2"/>
      <c r="AA26" s="2"/>
      <c r="AB26" s="2"/>
      <c r="AC26" s="2"/>
    </row>
    <row r="27" spans="2:29" x14ac:dyDescent="0.25">
      <c r="B27" s="37" t="s">
        <v>13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2">
        <f>C27*C4+D27*D4+E27*E4+F27*F4+G27*G4+H27*H4+I27*I4+J27*J4+K27*K4+L27*L4</f>
        <v>0</v>
      </c>
      <c r="N27" s="38">
        <v>60</v>
      </c>
      <c r="O27" s="41">
        <f t="shared" si="4"/>
        <v>0</v>
      </c>
      <c r="P27" s="47">
        <f t="shared" si="5"/>
        <v>0</v>
      </c>
      <c r="Q27" s="113"/>
      <c r="R27" s="113"/>
      <c r="S27" s="113"/>
      <c r="T27" s="113"/>
      <c r="U27" s="113"/>
      <c r="V27" s="113"/>
      <c r="W27" s="113"/>
      <c r="X27" s="113"/>
      <c r="Y27" s="109"/>
      <c r="Z27" s="2"/>
      <c r="AA27" s="2"/>
      <c r="AB27" s="2"/>
      <c r="AC27" s="2"/>
    </row>
    <row r="28" spans="2:29" ht="24" x14ac:dyDescent="0.25">
      <c r="B28" s="72" t="s">
        <v>14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57">
        <f>C28*C4+D28*D4+E28*E4+F28*F4+G28*G4+H28*H4+I28*I4+J28*J4+K28*K4+L28*L4</f>
        <v>0</v>
      </c>
      <c r="N28" s="75">
        <v>60</v>
      </c>
      <c r="O28" s="76">
        <f t="shared" si="4"/>
        <v>0</v>
      </c>
      <c r="P28" s="77">
        <f t="shared" si="5"/>
        <v>0</v>
      </c>
      <c r="Q28" s="114"/>
      <c r="R28" s="114"/>
      <c r="S28" s="114"/>
      <c r="T28" s="114"/>
      <c r="U28" s="114"/>
      <c r="V28" s="114"/>
      <c r="W28" s="114"/>
      <c r="X28" s="114"/>
      <c r="Y28" s="109"/>
      <c r="Z28" s="2"/>
      <c r="AA28" s="2"/>
      <c r="AB28" s="2"/>
      <c r="AC28" s="2"/>
    </row>
    <row r="29" spans="2:29" x14ac:dyDescent="0.25">
      <c r="B29" s="37" t="s">
        <v>15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2">
        <f>C29*C4+D29*D4+E29*E4+F29*F4+G29*G4+H29*H4+I29*I4+J29*J4+K29*K4+L29*L4</f>
        <v>0</v>
      </c>
      <c r="N29" s="38">
        <v>60</v>
      </c>
      <c r="O29" s="41">
        <f t="shared" si="4"/>
        <v>0</v>
      </c>
      <c r="P29" s="47">
        <f t="shared" si="5"/>
        <v>0</v>
      </c>
      <c r="Q29" s="104"/>
      <c r="R29" s="104"/>
      <c r="S29" s="104"/>
      <c r="T29" s="104"/>
      <c r="U29" s="104"/>
      <c r="V29" s="2"/>
      <c r="W29" s="2"/>
      <c r="X29" s="2"/>
      <c r="Y29" s="2"/>
      <c r="Z29" s="2"/>
      <c r="AA29" s="2"/>
      <c r="AB29" s="2"/>
      <c r="AC29" s="2"/>
    </row>
    <row r="30" spans="2:29" x14ac:dyDescent="0.25">
      <c r="B30" s="72" t="s">
        <v>16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57">
        <f>C30*C4+D30*D4+E30*E4+F30*F4+G30*G4+H30*H4+I30*I4+J30*J4+K30*K4+L30*L4</f>
        <v>0</v>
      </c>
      <c r="N30" s="75">
        <v>60</v>
      </c>
      <c r="O30" s="76">
        <f t="shared" si="4"/>
        <v>0</v>
      </c>
      <c r="P30" s="77">
        <f t="shared" si="5"/>
        <v>0</v>
      </c>
    </row>
    <row r="31" spans="2:29" ht="24" x14ac:dyDescent="0.25">
      <c r="B31" s="37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2">
        <f>C31*C4+D31*D4+E31*E4+F31*F4+G31*G4+H31*H4+I31*I4+J31*J4+K31*K4+L31*L4</f>
        <v>0</v>
      </c>
      <c r="N31" s="38">
        <v>60</v>
      </c>
      <c r="O31" s="41">
        <f t="shared" si="4"/>
        <v>0</v>
      </c>
      <c r="P31" s="47">
        <f t="shared" si="5"/>
        <v>0</v>
      </c>
    </row>
    <row r="32" spans="2:29" ht="36" x14ac:dyDescent="0.25">
      <c r="B32" s="72" t="s">
        <v>26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57">
        <f>C32*C4+D32*D4+E32*E4+F32*F4+G32*G4+H32*H4+I32*I4+J32*J4+K32*K4+L32*L4</f>
        <v>0</v>
      </c>
      <c r="N32" s="75">
        <v>60</v>
      </c>
      <c r="O32" s="76">
        <f t="shared" si="4"/>
        <v>0</v>
      </c>
      <c r="P32" s="77">
        <f t="shared" si="5"/>
        <v>0</v>
      </c>
    </row>
    <row r="33" spans="2:20" x14ac:dyDescent="0.25">
      <c r="B33" s="80" t="s">
        <v>70</v>
      </c>
      <c r="C33" s="178">
        <f>SUM(C12:C32)</f>
        <v>0</v>
      </c>
      <c r="D33" s="178">
        <f>SUM(D12:D32)</f>
        <v>0</v>
      </c>
      <c r="E33" s="178">
        <f>SUM(E12:E32)</f>
        <v>0</v>
      </c>
      <c r="F33" s="178">
        <f t="shared" ref="F33:L33" si="6">SUM(F12:F32)</f>
        <v>0</v>
      </c>
      <c r="G33" s="178">
        <f>SUM(G12:G32)</f>
        <v>0</v>
      </c>
      <c r="H33" s="178">
        <f t="shared" si="6"/>
        <v>0</v>
      </c>
      <c r="I33" s="178">
        <f t="shared" si="6"/>
        <v>0</v>
      </c>
      <c r="J33" s="178">
        <f t="shared" si="6"/>
        <v>0</v>
      </c>
      <c r="K33" s="178">
        <f t="shared" si="6"/>
        <v>0</v>
      </c>
      <c r="L33" s="178">
        <f t="shared" si="6"/>
        <v>0</v>
      </c>
      <c r="M33" s="89">
        <f>SUM(M12:M32)</f>
        <v>0</v>
      </c>
      <c r="N33" s="89"/>
      <c r="O33" s="96">
        <f>SUM(O12:O32)</f>
        <v>0</v>
      </c>
      <c r="P33" s="96">
        <f>SUM(P12:P32)</f>
        <v>0</v>
      </c>
    </row>
    <row r="34" spans="2:20" ht="15.75" customHeight="1" x14ac:dyDescent="0.25"/>
    <row r="36" spans="2:20" ht="15.7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20" ht="15.75" customHeight="1" x14ac:dyDescent="0.2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95"/>
    </row>
    <row r="38" spans="2:20" ht="15.75" customHeight="1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95"/>
    </row>
    <row r="39" spans="2:20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95"/>
    </row>
    <row r="40" spans="2:20" x14ac:dyDescent="0.25">
      <c r="B40" s="124"/>
      <c r="C40" s="124"/>
      <c r="D40" s="125"/>
      <c r="E40" s="125"/>
      <c r="F40" s="126"/>
      <c r="G40" s="126"/>
      <c r="H40" s="127"/>
      <c r="I40" s="127"/>
      <c r="J40" s="127"/>
      <c r="K40" s="128"/>
      <c r="L40" s="128"/>
      <c r="M40" s="128"/>
      <c r="N40" s="95"/>
    </row>
    <row r="41" spans="2:20" x14ac:dyDescent="0.25">
      <c r="B41" s="3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</row>
    <row r="42" spans="2:20" x14ac:dyDescent="0.25">
      <c r="B42" s="32"/>
      <c r="C42" s="32"/>
      <c r="D42" s="32"/>
      <c r="E42" s="23"/>
      <c r="F42" s="23"/>
      <c r="G42" s="23"/>
      <c r="H42" s="23"/>
      <c r="I42" s="23"/>
      <c r="J42" s="23"/>
      <c r="K42" s="23"/>
      <c r="L42" s="2"/>
      <c r="M42" s="2"/>
    </row>
    <row r="43" spans="2:20" x14ac:dyDescent="0.25">
      <c r="B43" s="2"/>
      <c r="C43" s="95"/>
      <c r="D43" s="95"/>
      <c r="E43" s="95"/>
      <c r="F43" s="104"/>
      <c r="G43" s="104"/>
      <c r="H43" s="104"/>
      <c r="I43" s="104"/>
      <c r="J43" s="104"/>
      <c r="K43" s="2"/>
      <c r="L43" s="2"/>
      <c r="M43" s="2"/>
    </row>
    <row r="44" spans="2:20" x14ac:dyDescent="0.25">
      <c r="B44" s="2"/>
      <c r="C44" s="95"/>
      <c r="D44" s="95"/>
      <c r="E44" s="95"/>
      <c r="F44" s="104"/>
      <c r="G44" s="104"/>
      <c r="H44" s="104"/>
      <c r="I44" s="104"/>
      <c r="J44" s="104"/>
      <c r="K44" s="2"/>
      <c r="L44" s="2"/>
      <c r="M44" s="2"/>
    </row>
    <row r="45" spans="2:20" x14ac:dyDescent="0.25">
      <c r="B45" s="2"/>
      <c r="C45" s="95"/>
      <c r="D45" s="95"/>
      <c r="E45" s="95"/>
      <c r="F45" s="104"/>
      <c r="G45" s="104"/>
      <c r="H45" s="104"/>
      <c r="I45" s="104"/>
      <c r="J45" s="104"/>
      <c r="K45" s="2"/>
      <c r="L45" s="2"/>
      <c r="M45" s="2"/>
      <c r="Q45" s="95"/>
      <c r="R45" s="95"/>
      <c r="S45" s="95"/>
      <c r="T45" s="95"/>
    </row>
    <row r="46" spans="2:20" x14ac:dyDescent="0.25">
      <c r="B46" s="2"/>
      <c r="C46" s="95"/>
      <c r="D46" s="95"/>
      <c r="E46" s="95"/>
      <c r="F46" s="104"/>
      <c r="G46" s="104"/>
      <c r="H46" s="104"/>
      <c r="I46" s="104"/>
      <c r="J46" s="104"/>
      <c r="K46" s="2"/>
      <c r="L46" s="2"/>
      <c r="M46" s="2"/>
      <c r="Q46" s="95"/>
      <c r="R46" s="95"/>
      <c r="S46" s="95"/>
      <c r="T46" s="95"/>
    </row>
    <row r="47" spans="2:20" x14ac:dyDescent="0.25">
      <c r="B47" s="2"/>
      <c r="C47" s="95"/>
      <c r="D47" s="95"/>
      <c r="E47" s="95"/>
      <c r="F47" s="104"/>
      <c r="G47" s="104"/>
      <c r="H47" s="104"/>
      <c r="I47" s="104"/>
      <c r="J47" s="104"/>
      <c r="K47" s="2"/>
      <c r="L47" s="2"/>
      <c r="M47" s="2"/>
      <c r="Q47" s="94"/>
      <c r="R47" s="94"/>
      <c r="S47" s="94"/>
      <c r="T47" s="94"/>
    </row>
    <row r="48" spans="2:20" x14ac:dyDescent="0.25">
      <c r="B48" s="2"/>
      <c r="C48" s="23"/>
      <c r="D48" s="23"/>
      <c r="E48" s="23"/>
      <c r="F48" s="104"/>
      <c r="G48" s="104"/>
      <c r="H48" s="104"/>
      <c r="I48" s="104"/>
      <c r="J48" s="104"/>
      <c r="K48" s="2"/>
      <c r="L48" s="2"/>
      <c r="M48" s="2"/>
      <c r="Q48" s="94"/>
      <c r="R48" s="94"/>
      <c r="S48" s="94"/>
      <c r="T48" s="94"/>
    </row>
    <row r="49" spans="2:25" ht="15.75" x14ac:dyDescent="0.25">
      <c r="B49" s="5"/>
      <c r="C49" s="2"/>
      <c r="D49" s="2"/>
      <c r="E49" s="2"/>
      <c r="F49" s="2"/>
      <c r="G49" s="129"/>
      <c r="H49" s="129"/>
      <c r="I49" s="95"/>
      <c r="J49" s="95"/>
      <c r="K49" s="95"/>
      <c r="L49" s="2"/>
      <c r="M49" s="2"/>
      <c r="Q49" s="94"/>
      <c r="R49" s="94"/>
      <c r="S49" s="94"/>
      <c r="T49" s="94"/>
    </row>
    <row r="50" spans="2:25" x14ac:dyDescent="0.25">
      <c r="B50" s="9"/>
      <c r="C50" s="2"/>
      <c r="D50" s="2"/>
      <c r="E50" s="2"/>
      <c r="F50" s="2"/>
      <c r="G50" s="129"/>
      <c r="H50" s="129"/>
      <c r="I50" s="95"/>
      <c r="J50" s="95"/>
      <c r="K50" s="95"/>
      <c r="L50" s="2"/>
      <c r="M50" s="2"/>
      <c r="Q50" s="94"/>
      <c r="R50" s="94"/>
      <c r="S50" s="94"/>
      <c r="T50" s="94"/>
    </row>
    <row r="51" spans="2:25" x14ac:dyDescent="0.25">
      <c r="B51" s="9"/>
      <c r="C51" s="2"/>
      <c r="D51" s="2"/>
      <c r="E51" s="2"/>
      <c r="F51" s="2"/>
      <c r="G51" s="117"/>
      <c r="H51" s="117"/>
      <c r="I51" s="118"/>
      <c r="J51" s="118"/>
      <c r="K51" s="9"/>
      <c r="L51" s="2"/>
      <c r="M51" s="2"/>
      <c r="O51" s="11"/>
      <c r="P51" s="11"/>
      <c r="Q51" s="94"/>
      <c r="R51" s="94"/>
      <c r="S51" s="94"/>
      <c r="T51" s="94"/>
      <c r="U51" s="11"/>
      <c r="V51" s="11"/>
      <c r="W51" s="11"/>
      <c r="X51" s="11"/>
      <c r="Y51" s="11"/>
    </row>
    <row r="52" spans="2:25" x14ac:dyDescent="0.25">
      <c r="B52" s="9"/>
      <c r="C52" s="2"/>
      <c r="D52" s="2"/>
      <c r="E52" s="2"/>
      <c r="F52" s="2"/>
      <c r="G52" s="119"/>
      <c r="H52" s="120"/>
      <c r="I52" s="120"/>
      <c r="J52" s="120"/>
      <c r="K52" s="9"/>
      <c r="L52" s="2"/>
      <c r="M52" s="2"/>
      <c r="O52" s="11"/>
      <c r="P52" s="11"/>
      <c r="Q52" s="94"/>
      <c r="R52" s="94"/>
      <c r="S52" s="94"/>
      <c r="T52" s="94"/>
      <c r="U52" s="11"/>
      <c r="V52" s="11"/>
      <c r="W52" s="11"/>
      <c r="X52" s="11"/>
      <c r="Y52" s="11"/>
    </row>
    <row r="53" spans="2:25" x14ac:dyDescent="0.25">
      <c r="B53" s="9"/>
      <c r="C53" s="2"/>
      <c r="D53" s="2"/>
      <c r="E53" s="2"/>
      <c r="F53" s="2"/>
      <c r="G53" s="119"/>
      <c r="H53" s="120"/>
      <c r="I53" s="120"/>
      <c r="J53" s="120"/>
      <c r="K53" s="9"/>
      <c r="L53" s="2"/>
      <c r="M53" s="2"/>
      <c r="Q53" s="94"/>
      <c r="R53" s="94"/>
      <c r="S53" s="94"/>
      <c r="T53" s="94"/>
    </row>
    <row r="54" spans="2:25" x14ac:dyDescent="0.25">
      <c r="B54" s="9"/>
      <c r="C54" s="2"/>
      <c r="D54" s="2"/>
      <c r="E54" s="2"/>
      <c r="F54" s="2"/>
      <c r="G54" s="119"/>
      <c r="H54" s="120"/>
      <c r="I54" s="120"/>
      <c r="J54" s="120"/>
      <c r="K54" s="9"/>
      <c r="L54" s="2"/>
      <c r="M54" s="2"/>
      <c r="N54" s="2"/>
      <c r="Q54" s="94"/>
      <c r="R54" s="94"/>
      <c r="S54" s="94"/>
      <c r="T54" s="94"/>
    </row>
    <row r="55" spans="2:25" x14ac:dyDescent="0.25">
      <c r="B55" s="9"/>
      <c r="C55" s="2"/>
      <c r="D55" s="2"/>
      <c r="E55" s="2"/>
      <c r="F55" s="2"/>
      <c r="G55" s="121"/>
      <c r="H55" s="120"/>
      <c r="I55" s="120"/>
      <c r="J55" s="120"/>
      <c r="K55" s="9"/>
      <c r="L55" s="2"/>
      <c r="M55" s="2"/>
      <c r="N55" s="2"/>
      <c r="Q55" s="94"/>
      <c r="R55" s="94"/>
      <c r="S55" s="94"/>
      <c r="T55" s="94"/>
    </row>
    <row r="56" spans="2:25" x14ac:dyDescent="0.25">
      <c r="B56" s="9"/>
      <c r="C56" s="2"/>
      <c r="D56" s="2"/>
      <c r="E56" s="2"/>
      <c r="F56" s="2"/>
      <c r="G56" s="121"/>
      <c r="H56" s="120"/>
      <c r="I56" s="120"/>
      <c r="J56" s="120"/>
      <c r="K56" s="9"/>
      <c r="L56" s="2"/>
      <c r="M56" s="2"/>
      <c r="N56" s="2"/>
      <c r="Q56" s="94"/>
      <c r="R56" s="94"/>
      <c r="S56" s="94"/>
      <c r="T56" s="94"/>
    </row>
    <row r="57" spans="2:25" x14ac:dyDescent="0.25">
      <c r="B57" s="9"/>
      <c r="C57" s="2"/>
      <c r="D57" s="2"/>
      <c r="E57" s="2"/>
      <c r="F57" s="2"/>
      <c r="G57" s="121"/>
      <c r="H57" s="120"/>
      <c r="I57" s="120"/>
      <c r="J57" s="120"/>
      <c r="K57" s="9"/>
      <c r="L57" s="2"/>
      <c r="M57" s="2"/>
      <c r="Q57" s="94"/>
      <c r="R57" s="94"/>
      <c r="S57" s="94"/>
      <c r="T57" s="94"/>
    </row>
    <row r="58" spans="2:25" x14ac:dyDescent="0.25">
      <c r="B58" s="9"/>
      <c r="C58" s="2"/>
      <c r="D58" s="2"/>
      <c r="E58" s="2"/>
      <c r="F58" s="2"/>
      <c r="G58" s="121"/>
      <c r="H58" s="120"/>
      <c r="I58" s="120"/>
      <c r="J58" s="120"/>
      <c r="K58" s="9"/>
      <c r="L58" s="2"/>
      <c r="M58" s="2"/>
      <c r="Q58" s="94"/>
      <c r="R58" s="94"/>
      <c r="S58" s="94"/>
      <c r="T58" s="94"/>
    </row>
    <row r="59" spans="2:25" x14ac:dyDescent="0.25">
      <c r="B59" s="9"/>
      <c r="C59" s="2"/>
      <c r="D59" s="2"/>
      <c r="E59" s="2"/>
      <c r="F59" s="2"/>
      <c r="G59" s="121"/>
      <c r="H59" s="120"/>
      <c r="I59" s="120"/>
      <c r="J59" s="120"/>
      <c r="K59" s="9"/>
      <c r="L59" s="2"/>
      <c r="M59" s="2"/>
      <c r="O59" s="95"/>
      <c r="P59" s="95"/>
      <c r="Q59" s="95"/>
      <c r="R59" s="95"/>
      <c r="S59" s="95"/>
      <c r="T59" s="95"/>
    </row>
    <row r="60" spans="2:25" x14ac:dyDescent="0.25">
      <c r="B60" s="9"/>
      <c r="C60" s="2"/>
      <c r="D60" s="2"/>
      <c r="E60" s="2"/>
      <c r="F60" s="2"/>
      <c r="G60" s="121"/>
      <c r="H60" s="120"/>
      <c r="I60" s="120"/>
      <c r="J60" s="120"/>
      <c r="K60" s="9"/>
      <c r="L60" s="2"/>
      <c r="M60" s="2"/>
      <c r="O60" s="95"/>
      <c r="P60" s="95"/>
      <c r="Q60" s="95"/>
      <c r="R60" s="95"/>
      <c r="S60" s="95"/>
      <c r="T60" s="95"/>
    </row>
    <row r="61" spans="2:25" x14ac:dyDescent="0.25">
      <c r="B61" s="9"/>
      <c r="C61" s="2"/>
      <c r="D61" s="2"/>
      <c r="E61" s="2"/>
      <c r="F61" s="2"/>
      <c r="G61" s="121"/>
      <c r="H61" s="120"/>
      <c r="I61" s="120"/>
      <c r="J61" s="120"/>
      <c r="K61" s="9"/>
      <c r="L61" s="2"/>
      <c r="M61" s="2"/>
      <c r="O61" s="95"/>
      <c r="P61" s="95"/>
      <c r="Q61" s="95"/>
      <c r="R61" s="95"/>
      <c r="S61" s="95"/>
      <c r="T61" s="95"/>
    </row>
    <row r="62" spans="2:25" x14ac:dyDescent="0.25">
      <c r="B62" s="9"/>
      <c r="C62" s="2"/>
      <c r="D62" s="2"/>
      <c r="E62" s="2"/>
      <c r="F62" s="2"/>
      <c r="G62" s="121"/>
      <c r="H62" s="120"/>
      <c r="I62" s="120"/>
      <c r="J62" s="120"/>
      <c r="K62" s="9"/>
      <c r="L62" s="2"/>
      <c r="M62" s="2"/>
      <c r="O62" s="95"/>
      <c r="P62" s="95"/>
      <c r="Q62" s="95"/>
      <c r="R62" s="95"/>
      <c r="S62" s="95"/>
      <c r="T62" s="95"/>
    </row>
    <row r="63" spans="2:25" x14ac:dyDescent="0.25">
      <c r="B63" s="9"/>
      <c r="C63" s="2"/>
      <c r="D63" s="2"/>
      <c r="E63" s="2"/>
      <c r="F63" s="2"/>
      <c r="G63" s="119"/>
      <c r="H63" s="120"/>
      <c r="I63" s="120"/>
      <c r="J63" s="120"/>
      <c r="K63" s="9"/>
      <c r="L63" s="2"/>
      <c r="M63" s="2"/>
    </row>
    <row r="64" spans="2:25" x14ac:dyDescent="0.25">
      <c r="B64" s="9"/>
      <c r="C64" s="2"/>
      <c r="D64" s="2"/>
      <c r="E64" s="2"/>
      <c r="F64" s="2"/>
      <c r="G64" s="119"/>
      <c r="H64" s="120"/>
      <c r="I64" s="120"/>
      <c r="J64" s="120"/>
      <c r="K64" s="9"/>
      <c r="L64" s="2"/>
      <c r="M64" s="2"/>
    </row>
    <row r="65" spans="2:16" ht="15.75" x14ac:dyDescent="0.25">
      <c r="B65" s="9"/>
      <c r="C65" s="2"/>
      <c r="D65" s="2"/>
      <c r="E65" s="2"/>
      <c r="F65" s="2"/>
      <c r="G65" s="119"/>
      <c r="H65" s="120"/>
      <c r="I65" s="120"/>
      <c r="J65" s="120"/>
      <c r="K65" s="9"/>
      <c r="L65" s="2"/>
      <c r="M65" s="19"/>
      <c r="N65" s="19"/>
    </row>
    <row r="66" spans="2:16" ht="15.75" x14ac:dyDescent="0.25">
      <c r="B66" s="9"/>
      <c r="C66" s="2"/>
      <c r="D66" s="2"/>
      <c r="E66" s="2"/>
      <c r="F66" s="2"/>
      <c r="G66" s="119"/>
      <c r="H66" s="120"/>
      <c r="I66" s="120"/>
      <c r="J66" s="120"/>
      <c r="K66" s="9"/>
      <c r="L66" s="2"/>
      <c r="M66" s="5"/>
      <c r="N66" s="5"/>
    </row>
    <row r="67" spans="2:16" x14ac:dyDescent="0.25">
      <c r="B67" s="9"/>
      <c r="C67" s="2"/>
      <c r="D67" s="2"/>
      <c r="E67" s="2"/>
      <c r="F67" s="2"/>
      <c r="G67" s="119"/>
      <c r="H67" s="120"/>
      <c r="I67" s="120"/>
      <c r="J67" s="120"/>
      <c r="K67" s="9"/>
      <c r="L67" s="32"/>
      <c r="M67" s="21"/>
      <c r="N67" s="28"/>
    </row>
    <row r="68" spans="2:16" x14ac:dyDescent="0.25">
      <c r="B68" s="9"/>
      <c r="C68" s="2"/>
      <c r="D68" s="2"/>
      <c r="E68" s="2"/>
      <c r="F68" s="2"/>
      <c r="G68" s="119"/>
      <c r="H68" s="120"/>
      <c r="I68" s="120"/>
      <c r="J68" s="120"/>
      <c r="K68" s="9"/>
      <c r="L68" s="25"/>
      <c r="M68" s="21"/>
      <c r="N68" s="28"/>
    </row>
    <row r="69" spans="2:16" ht="15.75" x14ac:dyDescent="0.25">
      <c r="B69" s="9"/>
      <c r="C69" s="2"/>
      <c r="D69" s="2"/>
      <c r="E69" s="2"/>
      <c r="F69" s="2"/>
      <c r="G69" s="119"/>
      <c r="H69" s="120"/>
      <c r="I69" s="120"/>
      <c r="J69" s="120"/>
      <c r="K69" s="9"/>
      <c r="L69" s="26"/>
      <c r="M69" s="21"/>
      <c r="N69" s="28"/>
    </row>
    <row r="70" spans="2:16" x14ac:dyDescent="0.25">
      <c r="B70" s="9"/>
      <c r="C70" s="2"/>
      <c r="D70" s="2"/>
      <c r="E70" s="2"/>
      <c r="F70" s="2"/>
      <c r="G70" s="119"/>
      <c r="H70" s="120"/>
      <c r="I70" s="120"/>
      <c r="J70" s="120"/>
      <c r="K70" s="9"/>
      <c r="L70" s="6"/>
      <c r="M70" s="29"/>
      <c r="N70" s="31"/>
    </row>
    <row r="71" spans="2:16" x14ac:dyDescent="0.25">
      <c r="B71" s="10"/>
      <c r="C71" s="2"/>
      <c r="D71" s="2"/>
      <c r="E71" s="2"/>
      <c r="F71" s="2"/>
      <c r="G71" s="119"/>
      <c r="H71" s="120"/>
      <c r="I71" s="120"/>
      <c r="J71" s="120"/>
      <c r="K71" s="9"/>
      <c r="L71" s="6"/>
      <c r="M71" s="2"/>
      <c r="N71" s="2"/>
    </row>
    <row r="72" spans="2:16" x14ac:dyDescent="0.25">
      <c r="B72" s="18"/>
      <c r="C72" s="2"/>
      <c r="D72" s="2"/>
      <c r="E72" s="2"/>
      <c r="F72" s="2"/>
      <c r="G72" s="122"/>
      <c r="H72" s="123"/>
      <c r="I72" s="123"/>
      <c r="J72" s="123"/>
      <c r="K72" s="2"/>
      <c r="L72" s="6"/>
      <c r="M72" s="2"/>
      <c r="N72" s="2"/>
    </row>
    <row r="73" spans="2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8"/>
      <c r="M73" s="2"/>
      <c r="N73" s="2"/>
    </row>
    <row r="74" spans="2:16" x14ac:dyDescent="0.25">
      <c r="B74" s="23"/>
      <c r="C74" s="2"/>
      <c r="D74" s="2"/>
      <c r="E74" s="2"/>
      <c r="F74" s="2"/>
      <c r="G74" s="2"/>
      <c r="H74" s="32"/>
      <c r="I74" s="32"/>
      <c r="J74" s="32"/>
      <c r="K74" s="32"/>
      <c r="L74" s="2"/>
      <c r="M74" s="2"/>
      <c r="N74" s="2"/>
    </row>
    <row r="75" spans="2:16" ht="15.75" x14ac:dyDescent="0.25">
      <c r="B75" s="24"/>
      <c r="C75" s="2"/>
      <c r="D75" s="2"/>
      <c r="E75" s="2"/>
      <c r="F75" s="2"/>
      <c r="G75" s="2"/>
      <c r="H75" s="25"/>
      <c r="I75" s="25"/>
      <c r="J75" s="25"/>
      <c r="K75" s="25"/>
      <c r="L75" s="2"/>
      <c r="M75" s="2"/>
      <c r="N75" s="2"/>
    </row>
    <row r="76" spans="2:16" ht="15.75" x14ac:dyDescent="0.25">
      <c r="B76" s="5"/>
      <c r="C76" s="2"/>
      <c r="D76" s="2"/>
      <c r="E76" s="2"/>
      <c r="F76" s="2"/>
      <c r="G76" s="2"/>
      <c r="H76" s="26"/>
      <c r="I76" s="26"/>
      <c r="J76" s="26"/>
      <c r="K76" s="26"/>
      <c r="L76" s="2"/>
      <c r="M76" s="2"/>
      <c r="N76" s="2"/>
      <c r="O76" s="2"/>
      <c r="P76" s="2"/>
    </row>
    <row r="77" spans="2:16" x14ac:dyDescent="0.25">
      <c r="B77" s="9"/>
      <c r="C77" s="2"/>
      <c r="D77" s="2"/>
      <c r="E77" s="2"/>
      <c r="F77" s="2"/>
      <c r="G77" s="2"/>
      <c r="H77" s="6"/>
      <c r="I77" s="6"/>
      <c r="J77" s="6"/>
      <c r="K77" s="6"/>
      <c r="L77" s="2"/>
      <c r="M77" s="2"/>
      <c r="N77" s="2"/>
      <c r="O77" s="2"/>
      <c r="P77" s="2"/>
    </row>
    <row r="78" spans="2:16" x14ac:dyDescent="0.25">
      <c r="B78" s="9"/>
      <c r="C78" s="2"/>
      <c r="D78" s="2"/>
      <c r="E78" s="2"/>
      <c r="F78" s="2"/>
      <c r="G78" s="2"/>
      <c r="H78" s="6"/>
      <c r="I78" s="6"/>
      <c r="J78" s="6"/>
      <c r="K78" s="6"/>
      <c r="L78" s="2"/>
      <c r="M78" s="2"/>
      <c r="N78" s="2"/>
      <c r="O78" s="2"/>
      <c r="P78" s="4"/>
    </row>
    <row r="79" spans="2:16" x14ac:dyDescent="0.25">
      <c r="B79" s="9"/>
      <c r="C79" s="9"/>
      <c r="D79" s="27"/>
      <c r="E79" s="27"/>
      <c r="F79" s="6"/>
      <c r="G79" s="6"/>
      <c r="H79" s="6"/>
      <c r="I79" s="6"/>
      <c r="J79" s="6"/>
      <c r="K79" s="6"/>
      <c r="L79" s="2"/>
      <c r="M79" s="2"/>
      <c r="N79" s="2"/>
    </row>
    <row r="80" spans="2:16" ht="15.75" x14ac:dyDescent="0.25">
      <c r="B80" s="7"/>
      <c r="C80" s="29"/>
      <c r="D80" s="30"/>
      <c r="E80" s="30"/>
      <c r="F80" s="8"/>
      <c r="G80" s="8"/>
      <c r="H80" s="8"/>
      <c r="I80" s="8"/>
      <c r="J80" s="8"/>
      <c r="K80" s="8"/>
      <c r="L80" s="2"/>
      <c r="M80" s="2"/>
      <c r="N80" s="2"/>
    </row>
    <row r="81" spans="2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6" x14ac:dyDescent="0.25">
      <c r="B83" s="2"/>
      <c r="C83" s="2"/>
      <c r="D83" s="22"/>
      <c r="E83" s="2"/>
      <c r="F83" s="2"/>
      <c r="G83" s="2"/>
      <c r="H83" s="2"/>
      <c r="I83" s="2"/>
      <c r="J83" s="2"/>
      <c r="K83" s="2"/>
      <c r="L83" s="2"/>
    </row>
    <row r="84" spans="2:16" x14ac:dyDescent="0.25">
      <c r="B84" s="2"/>
      <c r="C84" s="2"/>
      <c r="D84" s="22"/>
      <c r="E84" s="2"/>
      <c r="F84" s="2"/>
      <c r="G84" s="2"/>
      <c r="H84" s="2"/>
      <c r="I84" s="2"/>
      <c r="J84" s="2"/>
      <c r="K84" s="2"/>
    </row>
    <row r="85" spans="2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6" x14ac:dyDescent="0.25">
      <c r="B86" s="2"/>
      <c r="C86" s="2"/>
      <c r="D86" s="2"/>
      <c r="E86" s="2"/>
      <c r="F86" s="22"/>
      <c r="G86" s="2"/>
      <c r="H86" s="2"/>
      <c r="I86" s="2"/>
      <c r="J86" s="2"/>
      <c r="K86" s="2"/>
    </row>
    <row r="87" spans="2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O87" s="20"/>
      <c r="P87" s="2"/>
    </row>
    <row r="88" spans="2:16" x14ac:dyDescent="0.25">
      <c r="B88" s="2"/>
      <c r="C88" s="2"/>
      <c r="D88" s="2"/>
      <c r="E88" s="22"/>
      <c r="F88" s="2"/>
      <c r="G88" s="2"/>
      <c r="H88" s="2"/>
      <c r="I88" s="2"/>
      <c r="J88" s="2"/>
      <c r="K88" s="2"/>
    </row>
    <row r="89" spans="2:1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6" x14ac:dyDescent="0.25">
      <c r="B90" s="2"/>
      <c r="C90" s="2"/>
      <c r="D90" s="2"/>
      <c r="E90" s="2"/>
      <c r="F90" s="22"/>
      <c r="G90" s="2"/>
      <c r="H90" s="2"/>
      <c r="I90" s="2"/>
      <c r="J90" s="2"/>
      <c r="K90" s="2"/>
    </row>
  </sheetData>
  <sheetProtection algorithmName="SHA-512" hashValue="Hz65qjscXloyqlfKOW1hHYFJmACeb6LhK/6ogIvTw0SWK+8ErSWIt1IJcAq+WO6nZcl1NrRlHOeKm8/NAJPSGA==" saltValue="3c4I7HCJY+t4YzGlvw7n9A==" spinCount="100000" sheet="1" formatColumns="0" formatRows="0"/>
  <protectedRanges>
    <protectedRange sqref="G52:H53 G55:H71" name="turmas"/>
    <protectedRange sqref="C13:L14 C16:L32" name="professores_ha"/>
    <protectedRange sqref="N13:N14 N16:N32 N10" name="professores_ha_1"/>
  </protectedRanges>
  <mergeCells count="6">
    <mergeCell ref="B11:L11"/>
    <mergeCell ref="B2:M2"/>
    <mergeCell ref="B3:M3"/>
    <mergeCell ref="N10:P10"/>
    <mergeCell ref="N3:P7"/>
    <mergeCell ref="N8:P9"/>
  </mergeCells>
  <conditionalFormatting sqref="M19">
    <cfRule type="cellIs" dxfId="22" priority="23" operator="equal">
      <formula>$D$9</formula>
    </cfRule>
  </conditionalFormatting>
  <conditionalFormatting sqref="M33">
    <cfRule type="cellIs" dxfId="21" priority="21" operator="equal">
      <formula>$M$10</formula>
    </cfRule>
    <cfRule type="cellIs" dxfId="20" priority="22" operator="notEqual">
      <formula>$M$10</formula>
    </cfRule>
  </conditionalFormatting>
  <conditionalFormatting sqref="C33">
    <cfRule type="cellIs" dxfId="19" priority="19" operator="notEqual">
      <formula>$C$9</formula>
    </cfRule>
    <cfRule type="cellIs" dxfId="18" priority="20" operator="equal">
      <formula>$C$9</formula>
    </cfRule>
  </conditionalFormatting>
  <conditionalFormatting sqref="D33">
    <cfRule type="cellIs" dxfId="17" priority="17" operator="notEqual">
      <formula>$D$9</formula>
    </cfRule>
    <cfRule type="cellIs" dxfId="16" priority="18" operator="equal">
      <formula>$D$9</formula>
    </cfRule>
  </conditionalFormatting>
  <conditionalFormatting sqref="E33">
    <cfRule type="cellIs" dxfId="15" priority="15" operator="notEqual">
      <formula>$E$9</formula>
    </cfRule>
    <cfRule type="cellIs" dxfId="14" priority="16" operator="equal">
      <formula>$E$9</formula>
    </cfRule>
  </conditionalFormatting>
  <conditionalFormatting sqref="F33">
    <cfRule type="cellIs" dxfId="13" priority="13" operator="notEqual">
      <formula>$F$9</formula>
    </cfRule>
    <cfRule type="cellIs" dxfId="12" priority="14" operator="equal">
      <formula>$F$9</formula>
    </cfRule>
  </conditionalFormatting>
  <conditionalFormatting sqref="G33">
    <cfRule type="cellIs" dxfId="11" priority="11" operator="notEqual">
      <formula>$G$9</formula>
    </cfRule>
    <cfRule type="cellIs" dxfId="10" priority="12" operator="equal">
      <formula>$G$9</formula>
    </cfRule>
  </conditionalFormatting>
  <conditionalFormatting sqref="H33">
    <cfRule type="cellIs" dxfId="9" priority="9" operator="notEqual">
      <formula>$H$9</formula>
    </cfRule>
    <cfRule type="cellIs" dxfId="8" priority="10" operator="equal">
      <formula>$H$9</formula>
    </cfRule>
  </conditionalFormatting>
  <conditionalFormatting sqref="I33">
    <cfRule type="cellIs" dxfId="7" priority="7" operator="notEqual">
      <formula>$I$9</formula>
    </cfRule>
    <cfRule type="cellIs" dxfId="6" priority="8" operator="equal">
      <formula>$I$9</formula>
    </cfRule>
  </conditionalFormatting>
  <conditionalFormatting sqref="J33">
    <cfRule type="cellIs" dxfId="5" priority="5" operator="notEqual">
      <formula>$J$9</formula>
    </cfRule>
    <cfRule type="cellIs" dxfId="4" priority="6" operator="equal">
      <formula>$J$9</formula>
    </cfRule>
  </conditionalFormatting>
  <conditionalFormatting sqref="K33">
    <cfRule type="cellIs" dxfId="3" priority="3" operator="notEqual">
      <formula>$K$9</formula>
    </cfRule>
    <cfRule type="cellIs" dxfId="2" priority="4" operator="equal">
      <formula>$K$9</formula>
    </cfRule>
  </conditionalFormatting>
  <conditionalFormatting sqref="L33">
    <cfRule type="cellIs" dxfId="1" priority="1" operator="notEqual">
      <formula>$L$9</formula>
    </cfRule>
    <cfRule type="cellIs" dxfId="0" priority="2" operator="equal">
      <formula>$L$9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Z84"/>
  <sheetViews>
    <sheetView zoomScaleNormal="100" workbookViewId="0">
      <selection activeCell="C10" sqref="C10:D17"/>
    </sheetView>
  </sheetViews>
  <sheetFormatPr defaultRowHeight="15" x14ac:dyDescent="0.25"/>
  <cols>
    <col min="1" max="1" width="1.42578125" customWidth="1"/>
    <col min="2" max="2" width="39.42578125" customWidth="1"/>
    <col min="3" max="3" width="10.7109375" customWidth="1"/>
    <col min="4" max="4" width="13.140625" customWidth="1"/>
    <col min="5" max="5" width="14.42578125" customWidth="1"/>
    <col min="6" max="6" width="16.42578125" customWidth="1"/>
    <col min="7" max="7" width="5.5703125" customWidth="1"/>
    <col min="8" max="8" width="23" bestFit="1" customWidth="1"/>
    <col min="9" max="19" width="9.7109375" customWidth="1"/>
    <col min="20" max="20" width="11" customWidth="1"/>
    <col min="21" max="21" width="11.42578125" customWidth="1"/>
    <col min="22" max="22" width="10.42578125" customWidth="1"/>
  </cols>
  <sheetData>
    <row r="2" spans="2:26" ht="15" customHeight="1" x14ac:dyDescent="0.25">
      <c r="B2" s="179" t="s">
        <v>115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2:26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2:26" x14ac:dyDescent="0.25">
      <c r="B4" s="161" t="s">
        <v>71</v>
      </c>
      <c r="C4" s="165" t="s">
        <v>20</v>
      </c>
      <c r="D4" s="165" t="s">
        <v>116</v>
      </c>
      <c r="E4" s="161" t="s">
        <v>117</v>
      </c>
      <c r="F4" s="161" t="s">
        <v>73</v>
      </c>
      <c r="H4" s="162" t="s">
        <v>68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95"/>
      <c r="U4" s="95"/>
      <c r="V4" s="95"/>
      <c r="W4" s="2"/>
      <c r="X4" s="2"/>
      <c r="Y4" s="2"/>
      <c r="Z4" s="2"/>
    </row>
    <row r="5" spans="2:26" ht="15.75" x14ac:dyDescent="0.25">
      <c r="B5" s="161"/>
      <c r="C5" s="165"/>
      <c r="D5" s="165"/>
      <c r="E5" s="161"/>
      <c r="F5" s="161"/>
      <c r="G5" s="95"/>
      <c r="H5" s="102" t="s">
        <v>111</v>
      </c>
      <c r="I5" s="51">
        <f>[1]!ch_1</f>
        <v>0</v>
      </c>
      <c r="J5" s="51">
        <f>[1]!ch_2</f>
        <v>0</v>
      </c>
      <c r="K5" s="51">
        <f>[1]!ch_3</f>
        <v>0</v>
      </c>
      <c r="L5" s="51">
        <f>[1]!ch_4</f>
        <v>0</v>
      </c>
      <c r="M5" s="51">
        <f>[1]!ch_5</f>
        <v>0</v>
      </c>
      <c r="N5" s="51">
        <f>[1]!ch_6</f>
        <v>0</v>
      </c>
      <c r="O5" s="51">
        <f>[1]!ch_7</f>
        <v>0</v>
      </c>
      <c r="P5" s="51">
        <f>[1]!ch_8</f>
        <v>0</v>
      </c>
      <c r="Q5" s="51">
        <f>[1]!ch_9</f>
        <v>0</v>
      </c>
      <c r="R5" s="51">
        <f>[1]!ch_10</f>
        <v>0</v>
      </c>
      <c r="S5" s="52" t="s">
        <v>70</v>
      </c>
      <c r="T5" s="95"/>
      <c r="U5" s="95"/>
      <c r="V5" s="95"/>
      <c r="W5" s="113"/>
      <c r="X5" s="113"/>
      <c r="Y5" s="109"/>
      <c r="Z5" s="2"/>
    </row>
    <row r="6" spans="2:26" ht="15" customHeight="1" x14ac:dyDescent="0.25">
      <c r="B6" s="131" t="s">
        <v>0</v>
      </c>
      <c r="C6" s="63"/>
      <c r="D6" s="63"/>
      <c r="E6" s="64"/>
      <c r="F6" s="64"/>
      <c r="G6" s="135"/>
      <c r="H6" s="40" t="s">
        <v>34</v>
      </c>
      <c r="I6" s="43">
        <f>'[1]Equipe Pedagógica'!$K$5</f>
        <v>0</v>
      </c>
      <c r="J6" s="43">
        <f>'[1]Equipe Pedagógica'!$K$14</f>
        <v>0</v>
      </c>
      <c r="K6" s="43">
        <f>'[1]Equipe Pedagógica'!$K$23</f>
        <v>0</v>
      </c>
      <c r="L6" s="43">
        <f>'[1]Equipe Pedagógica'!$K$32</f>
        <v>0</v>
      </c>
      <c r="M6" s="43">
        <f>'[1]Equipe Pedagógica'!$K$41</f>
        <v>0</v>
      </c>
      <c r="N6" s="43">
        <f>'[1]Equipe Pedagógica'!$K$50</f>
        <v>0</v>
      </c>
      <c r="O6" s="43">
        <f>'[1]Equipe Pedagógica'!$K$59</f>
        <v>0</v>
      </c>
      <c r="P6" s="43">
        <f>'[1]Equipe Pedagógica'!$K$68</f>
        <v>0</v>
      </c>
      <c r="Q6" s="43">
        <f>'[1]Equipe Pedagógica'!$K$77</f>
        <v>0</v>
      </c>
      <c r="R6" s="43">
        <f>'[1]Equipe Pedagógica'!$K$86</f>
        <v>0</v>
      </c>
      <c r="S6" s="42">
        <f t="shared" ref="S6:S15" si="0">SUM(I6:R6)</f>
        <v>0</v>
      </c>
      <c r="T6" s="95"/>
      <c r="U6" s="95"/>
      <c r="V6" s="95"/>
      <c r="W6" s="108"/>
      <c r="X6" s="108"/>
      <c r="Y6" s="109"/>
      <c r="Z6" s="2"/>
    </row>
    <row r="7" spans="2:26" x14ac:dyDescent="0.25">
      <c r="B7" s="132" t="s">
        <v>1</v>
      </c>
      <c r="C7" s="48"/>
      <c r="D7" s="90"/>
      <c r="E7" s="90">
        <f>C7*D7</f>
        <v>0</v>
      </c>
      <c r="F7" s="90">
        <f>E7*5</f>
        <v>0</v>
      </c>
      <c r="G7" s="134"/>
      <c r="H7" s="81" t="s">
        <v>21</v>
      </c>
      <c r="I7" s="82">
        <f t="shared" ref="I7:R7" si="1">I6*I5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0</v>
      </c>
      <c r="O7" s="82">
        <f t="shared" si="1"/>
        <v>0</v>
      </c>
      <c r="P7" s="82">
        <f t="shared" si="1"/>
        <v>0</v>
      </c>
      <c r="Q7" s="82">
        <f t="shared" si="1"/>
        <v>0</v>
      </c>
      <c r="R7" s="82">
        <f t="shared" si="1"/>
        <v>0</v>
      </c>
      <c r="S7" s="57">
        <f t="shared" si="0"/>
        <v>0</v>
      </c>
      <c r="T7" s="95"/>
      <c r="U7" s="95"/>
      <c r="V7" s="95"/>
      <c r="W7" s="113"/>
      <c r="X7" s="113"/>
      <c r="Y7" s="109"/>
      <c r="Z7" s="2"/>
    </row>
    <row r="8" spans="2:26" x14ac:dyDescent="0.25">
      <c r="B8" s="133" t="s">
        <v>2</v>
      </c>
      <c r="C8" s="78"/>
      <c r="D8" s="91"/>
      <c r="E8" s="91">
        <f>C8*D8</f>
        <v>0</v>
      </c>
      <c r="F8" s="91">
        <f>E8*5</f>
        <v>0</v>
      </c>
      <c r="G8" s="134"/>
      <c r="H8" s="40" t="s">
        <v>64</v>
      </c>
      <c r="I8" s="43">
        <f>'[1]Sec. Educação'!$K$5</f>
        <v>0</v>
      </c>
      <c r="J8" s="43">
        <f>'[1]Sec. Educação'!$K$14</f>
        <v>0</v>
      </c>
      <c r="K8" s="43">
        <f>'[1]Sec. Educação'!$K$23</f>
        <v>0</v>
      </c>
      <c r="L8" s="43">
        <f>'[1]Sec. Educação'!$K$32</f>
        <v>0</v>
      </c>
      <c r="M8" s="43">
        <f>'[1]Sec. Educação'!$K$41</f>
        <v>0</v>
      </c>
      <c r="N8" s="43">
        <f>'[1]Sec. Educação'!$K$50</f>
        <v>0</v>
      </c>
      <c r="O8" s="43">
        <f>'[1]Sec. Educação'!$K$59</f>
        <v>0</v>
      </c>
      <c r="P8" s="43">
        <f>'[1]Sec. Educação'!$K$68</f>
        <v>0</v>
      </c>
      <c r="Q8" s="43">
        <f>'[1]Sec. Educação'!$K$77</f>
        <v>0</v>
      </c>
      <c r="R8" s="43">
        <f>'[1]Sec. Educação'!$K$86</f>
        <v>0</v>
      </c>
      <c r="S8" s="42">
        <f t="shared" si="0"/>
        <v>0</v>
      </c>
      <c r="T8" s="95"/>
      <c r="U8" s="95"/>
      <c r="V8" s="95"/>
      <c r="W8" s="108"/>
      <c r="X8" s="108"/>
      <c r="Y8" s="109"/>
      <c r="Z8" s="2"/>
    </row>
    <row r="9" spans="2:26" x14ac:dyDescent="0.25">
      <c r="B9" s="131" t="s">
        <v>3</v>
      </c>
      <c r="C9" s="71"/>
      <c r="D9" s="92"/>
      <c r="E9" s="92"/>
      <c r="F9" s="92"/>
      <c r="G9" s="134"/>
      <c r="H9" s="81" t="s">
        <v>21</v>
      </c>
      <c r="I9" s="82">
        <f t="shared" ref="I9:R9" si="2">I8*I5</f>
        <v>0</v>
      </c>
      <c r="J9" s="82">
        <f t="shared" si="2"/>
        <v>0</v>
      </c>
      <c r="K9" s="82">
        <f t="shared" si="2"/>
        <v>0</v>
      </c>
      <c r="L9" s="82">
        <f t="shared" si="2"/>
        <v>0</v>
      </c>
      <c r="M9" s="82">
        <f t="shared" si="2"/>
        <v>0</v>
      </c>
      <c r="N9" s="82">
        <f t="shared" si="2"/>
        <v>0</v>
      </c>
      <c r="O9" s="82">
        <f t="shared" si="2"/>
        <v>0</v>
      </c>
      <c r="P9" s="82">
        <f t="shared" si="2"/>
        <v>0</v>
      </c>
      <c r="Q9" s="82">
        <f t="shared" si="2"/>
        <v>0</v>
      </c>
      <c r="R9" s="82">
        <f t="shared" si="2"/>
        <v>0</v>
      </c>
      <c r="S9" s="57">
        <f t="shared" si="0"/>
        <v>0</v>
      </c>
      <c r="T9" s="95"/>
      <c r="U9" s="95"/>
      <c r="V9" s="95"/>
      <c r="W9" s="113"/>
      <c r="X9" s="113"/>
      <c r="Y9" s="109"/>
      <c r="Z9" s="2"/>
    </row>
    <row r="10" spans="2:26" ht="15.75" x14ac:dyDescent="0.25">
      <c r="B10" s="133" t="s">
        <v>1</v>
      </c>
      <c r="C10" s="79"/>
      <c r="D10" s="91"/>
      <c r="E10" s="91">
        <f t="shared" ref="E10:E26" si="3">C10*D10</f>
        <v>0</v>
      </c>
      <c r="F10" s="91">
        <f t="shared" ref="F10:F26" si="4">E10*5</f>
        <v>0</v>
      </c>
      <c r="G10" s="134"/>
      <c r="H10" s="40" t="s">
        <v>66</v>
      </c>
      <c r="I10" s="43">
        <f>'[1]Cedidos com Ônus'!$K$5</f>
        <v>0</v>
      </c>
      <c r="J10" s="43">
        <f>'[1]Cedidos com Ônus'!$K$14</f>
        <v>0</v>
      </c>
      <c r="K10" s="43">
        <f>'[1]Cedidos com Ônus'!$K$23</f>
        <v>0</v>
      </c>
      <c r="L10" s="43">
        <f>'[1]Cedidos com Ônus'!$K$32</f>
        <v>0</v>
      </c>
      <c r="M10" s="43">
        <f>'[1]Cedidos com Ônus'!$K$41</f>
        <v>0</v>
      </c>
      <c r="N10" s="43">
        <f>'[1]Cedidos com Ônus'!$K$50</f>
        <v>0</v>
      </c>
      <c r="O10" s="43">
        <f>'[1]Cedidos com Ônus'!$K$59</f>
        <v>0</v>
      </c>
      <c r="P10" s="43">
        <f>'[1]Cedidos com Ônus'!$K$68</f>
        <v>0</v>
      </c>
      <c r="Q10" s="43">
        <f>'[1]Cedidos com Ônus'!$K$77</f>
        <v>0</v>
      </c>
      <c r="R10" s="43">
        <f>'[1]Cedidos com Ônus'!$K$86</f>
        <v>0</v>
      </c>
      <c r="S10" s="42">
        <f t="shared" si="0"/>
        <v>0</v>
      </c>
      <c r="T10" s="95"/>
      <c r="U10" s="95"/>
      <c r="V10" s="95"/>
      <c r="W10" s="111"/>
      <c r="X10" s="111"/>
      <c r="Y10" s="112"/>
      <c r="Z10" s="2"/>
    </row>
    <row r="11" spans="2:26" x14ac:dyDescent="0.25">
      <c r="B11" s="132" t="s">
        <v>2</v>
      </c>
      <c r="C11" s="49"/>
      <c r="D11" s="90"/>
      <c r="E11" s="90">
        <f t="shared" si="3"/>
        <v>0</v>
      </c>
      <c r="F11" s="90">
        <f t="shared" si="4"/>
        <v>0</v>
      </c>
      <c r="G11" s="134"/>
      <c r="H11" s="81" t="s">
        <v>21</v>
      </c>
      <c r="I11" s="82">
        <f t="shared" ref="I11:R11" si="5">I10*I5</f>
        <v>0</v>
      </c>
      <c r="J11" s="82">
        <f t="shared" si="5"/>
        <v>0</v>
      </c>
      <c r="K11" s="82">
        <f t="shared" si="5"/>
        <v>0</v>
      </c>
      <c r="L11" s="82">
        <f t="shared" si="5"/>
        <v>0</v>
      </c>
      <c r="M11" s="82">
        <f t="shared" si="5"/>
        <v>0</v>
      </c>
      <c r="N11" s="82">
        <f t="shared" si="5"/>
        <v>0</v>
      </c>
      <c r="O11" s="82">
        <f t="shared" si="5"/>
        <v>0</v>
      </c>
      <c r="P11" s="82">
        <f t="shared" si="5"/>
        <v>0</v>
      </c>
      <c r="Q11" s="82">
        <f t="shared" si="5"/>
        <v>0</v>
      </c>
      <c r="R11" s="82">
        <f t="shared" si="5"/>
        <v>0</v>
      </c>
      <c r="S11" s="57">
        <f t="shared" si="0"/>
        <v>0</v>
      </c>
      <c r="T11" s="95"/>
      <c r="U11" s="95"/>
      <c r="V11" s="95"/>
      <c r="W11" s="108"/>
      <c r="X11" s="108"/>
      <c r="Y11" s="109"/>
      <c r="Z11" s="2"/>
    </row>
    <row r="12" spans="2:26" x14ac:dyDescent="0.25">
      <c r="B12" s="133" t="s">
        <v>4</v>
      </c>
      <c r="C12" s="79"/>
      <c r="D12" s="91"/>
      <c r="E12" s="91">
        <f t="shared" si="3"/>
        <v>0</v>
      </c>
      <c r="F12" s="91">
        <f t="shared" si="4"/>
        <v>0</v>
      </c>
      <c r="G12" s="134"/>
      <c r="H12" s="40" t="s">
        <v>65</v>
      </c>
      <c r="I12" s="43">
        <f>'[1]Licença - Readaptação'!$K$5</f>
        <v>0</v>
      </c>
      <c r="J12" s="43">
        <f>'[1]Licença - Readaptação'!$K$14</f>
        <v>0</v>
      </c>
      <c r="K12" s="43">
        <f>'[1]Licença - Readaptação'!$K$23</f>
        <v>0</v>
      </c>
      <c r="L12" s="43">
        <f>'[1]Licença - Readaptação'!$K$32</f>
        <v>0</v>
      </c>
      <c r="M12" s="43">
        <f>'[1]Licença - Readaptação'!$K$41</f>
        <v>0</v>
      </c>
      <c r="N12" s="43">
        <f>'[1]Licença - Readaptação'!$K$50</f>
        <v>0</v>
      </c>
      <c r="O12" s="43">
        <f>'[1]Licença - Readaptação'!$K$59</f>
        <v>0</v>
      </c>
      <c r="P12" s="43">
        <f>'[1]Licença - Readaptação'!$K$68</f>
        <v>0</v>
      </c>
      <c r="Q12" s="43">
        <f>'[1]Licença - Readaptação'!$K$77</f>
        <v>0</v>
      </c>
      <c r="R12" s="43">
        <f>'[1]Licença - Readaptação'!$K$86</f>
        <v>0</v>
      </c>
      <c r="S12" s="42">
        <f t="shared" si="0"/>
        <v>0</v>
      </c>
      <c r="T12" s="95"/>
      <c r="U12" s="95"/>
      <c r="V12" s="95"/>
      <c r="W12" s="113"/>
      <c r="X12" s="113"/>
      <c r="Y12" s="109"/>
      <c r="Z12" s="2"/>
    </row>
    <row r="13" spans="2:26" x14ac:dyDescent="0.25">
      <c r="B13" s="132" t="s">
        <v>5</v>
      </c>
      <c r="C13" s="49"/>
      <c r="D13" s="90"/>
      <c r="E13" s="90">
        <f t="shared" si="3"/>
        <v>0</v>
      </c>
      <c r="F13" s="90">
        <f t="shared" si="4"/>
        <v>0</v>
      </c>
      <c r="G13" s="134"/>
      <c r="H13" s="81" t="s">
        <v>21</v>
      </c>
      <c r="I13" s="82">
        <f t="shared" ref="I13:R13" si="6">I12*I5</f>
        <v>0</v>
      </c>
      <c r="J13" s="82">
        <f t="shared" si="6"/>
        <v>0</v>
      </c>
      <c r="K13" s="82">
        <f t="shared" si="6"/>
        <v>0</v>
      </c>
      <c r="L13" s="82">
        <f t="shared" si="6"/>
        <v>0</v>
      </c>
      <c r="M13" s="82">
        <f t="shared" si="6"/>
        <v>0</v>
      </c>
      <c r="N13" s="82">
        <f t="shared" si="6"/>
        <v>0</v>
      </c>
      <c r="O13" s="82">
        <f t="shared" si="6"/>
        <v>0</v>
      </c>
      <c r="P13" s="82">
        <f t="shared" si="6"/>
        <v>0</v>
      </c>
      <c r="Q13" s="82">
        <f t="shared" si="6"/>
        <v>0</v>
      </c>
      <c r="R13" s="82">
        <f t="shared" si="6"/>
        <v>0</v>
      </c>
      <c r="S13" s="57">
        <f t="shared" si="0"/>
        <v>0</v>
      </c>
      <c r="T13" s="95"/>
      <c r="U13" s="95"/>
      <c r="V13" s="95"/>
      <c r="W13" s="108"/>
      <c r="X13" s="108"/>
      <c r="Y13" s="109"/>
      <c r="Z13" s="2"/>
    </row>
    <row r="14" spans="2:26" ht="25.5" x14ac:dyDescent="0.25">
      <c r="B14" s="133" t="s">
        <v>6</v>
      </c>
      <c r="C14" s="79"/>
      <c r="D14" s="91"/>
      <c r="E14" s="91">
        <f t="shared" si="3"/>
        <v>0</v>
      </c>
      <c r="F14" s="91">
        <f t="shared" si="4"/>
        <v>0</v>
      </c>
      <c r="G14" s="134"/>
      <c r="H14" s="40" t="s">
        <v>67</v>
      </c>
      <c r="I14" s="43">
        <f>SUM('[1]Temporários Fora Docência'!$M$7:$M$14)</f>
        <v>0</v>
      </c>
      <c r="J14" s="43">
        <f>SUM('[1]Temporários Fora Docência'!$M$16:$M$23)</f>
        <v>0</v>
      </c>
      <c r="K14" s="43">
        <f>SUM('[1]Temporários Fora Docência'!$M$25:$M$32)</f>
        <v>0</v>
      </c>
      <c r="L14" s="43">
        <f>SUM('[1]Temporários Fora Docência'!$M$34:$M$41)</f>
        <v>0</v>
      </c>
      <c r="M14" s="43">
        <f>SUM('[1]Temporários Fora Docência'!$M$43:$M$50)</f>
        <v>0</v>
      </c>
      <c r="N14" s="43">
        <f>SUM('[1]Temporários Fora Docência'!$M$52:$M$59)</f>
        <v>0</v>
      </c>
      <c r="O14" s="43">
        <f>SUM('[1]Temporários Fora Docência'!$M$61:$M$68)</f>
        <v>0</v>
      </c>
      <c r="P14" s="43">
        <f>SUM('[1]Temporários Fora Docência'!$M$70:$M$77)</f>
        <v>0</v>
      </c>
      <c r="Q14" s="43">
        <f>SUM('[1]Temporários Fora Docência'!$M$79:$M$86)</f>
        <v>0</v>
      </c>
      <c r="R14" s="43">
        <f>SUM('[1]Temporários Fora Docência'!$M$88:$M$95)</f>
        <v>0</v>
      </c>
      <c r="S14" s="42">
        <f t="shared" si="0"/>
        <v>0</v>
      </c>
      <c r="T14" s="95"/>
      <c r="U14" s="95"/>
      <c r="V14" s="95"/>
      <c r="W14" s="113"/>
      <c r="X14" s="113"/>
      <c r="Y14" s="109"/>
      <c r="Z14" s="2"/>
    </row>
    <row r="15" spans="2:26" x14ac:dyDescent="0.25">
      <c r="B15" s="132" t="s">
        <v>7</v>
      </c>
      <c r="C15" s="49"/>
      <c r="D15" s="90"/>
      <c r="E15" s="90">
        <f t="shared" si="3"/>
        <v>0</v>
      </c>
      <c r="F15" s="90">
        <f t="shared" si="4"/>
        <v>0</v>
      </c>
      <c r="G15" s="134"/>
      <c r="H15" s="81" t="s">
        <v>21</v>
      </c>
      <c r="I15" s="82">
        <f t="shared" ref="I15:R15" si="7">I14*I5</f>
        <v>0</v>
      </c>
      <c r="J15" s="82">
        <f t="shared" si="7"/>
        <v>0</v>
      </c>
      <c r="K15" s="82">
        <f t="shared" si="7"/>
        <v>0</v>
      </c>
      <c r="L15" s="82">
        <f t="shared" si="7"/>
        <v>0</v>
      </c>
      <c r="M15" s="82">
        <f t="shared" si="7"/>
        <v>0</v>
      </c>
      <c r="N15" s="82">
        <f t="shared" si="7"/>
        <v>0</v>
      </c>
      <c r="O15" s="82">
        <f t="shared" si="7"/>
        <v>0</v>
      </c>
      <c r="P15" s="82">
        <f t="shared" si="7"/>
        <v>0</v>
      </c>
      <c r="Q15" s="82">
        <f t="shared" si="7"/>
        <v>0</v>
      </c>
      <c r="R15" s="82">
        <f t="shared" si="7"/>
        <v>0</v>
      </c>
      <c r="S15" s="57">
        <f t="shared" si="0"/>
        <v>0</v>
      </c>
      <c r="T15" s="95"/>
      <c r="U15" s="95"/>
      <c r="V15" s="95"/>
      <c r="W15" s="108"/>
      <c r="X15" s="108"/>
      <c r="Y15" s="109"/>
      <c r="Z15" s="2"/>
    </row>
    <row r="16" spans="2:26" ht="15.75" x14ac:dyDescent="0.25">
      <c r="B16" s="133" t="s">
        <v>8</v>
      </c>
      <c r="C16" s="79"/>
      <c r="D16" s="91"/>
      <c r="E16" s="91">
        <f t="shared" si="3"/>
        <v>0</v>
      </c>
      <c r="F16" s="91">
        <f t="shared" si="4"/>
        <v>0</v>
      </c>
      <c r="G16" s="134"/>
      <c r="H16" s="102" t="s">
        <v>112</v>
      </c>
      <c r="I16" s="51">
        <f>[2]!ch_1</f>
        <v>0</v>
      </c>
      <c r="J16" s="51">
        <f>[2]!ch_2</f>
        <v>0</v>
      </c>
      <c r="K16" s="51">
        <f>[2]!ch_3</f>
        <v>0</v>
      </c>
      <c r="L16" s="51">
        <f>[2]!ch_4</f>
        <v>0</v>
      </c>
      <c r="M16" s="51">
        <f>[2]!ch_5</f>
        <v>0</v>
      </c>
      <c r="N16" s="51">
        <f>[2]!ch_6</f>
        <v>0</v>
      </c>
      <c r="O16" s="51">
        <f>[2]!ch_7</f>
        <v>0</v>
      </c>
      <c r="P16" s="51">
        <f>[2]!ch_8</f>
        <v>0</v>
      </c>
      <c r="Q16" s="51">
        <f>[2]!ch_9</f>
        <v>0</v>
      </c>
      <c r="R16" s="51">
        <f>[2]!ch_10</f>
        <v>0</v>
      </c>
      <c r="S16" s="52" t="s">
        <v>70</v>
      </c>
      <c r="T16" s="95"/>
      <c r="U16" s="95"/>
      <c r="V16" s="95"/>
      <c r="W16" s="113"/>
      <c r="X16" s="113"/>
      <c r="Y16" s="109"/>
      <c r="Z16" s="2"/>
    </row>
    <row r="17" spans="1:26" x14ac:dyDescent="0.25">
      <c r="B17" s="132" t="s">
        <v>9</v>
      </c>
      <c r="C17" s="49"/>
      <c r="D17" s="90"/>
      <c r="E17" s="90">
        <f t="shared" si="3"/>
        <v>0</v>
      </c>
      <c r="F17" s="90">
        <f t="shared" si="4"/>
        <v>0</v>
      </c>
      <c r="G17" s="134"/>
      <c r="H17" s="40" t="s">
        <v>34</v>
      </c>
      <c r="I17" s="43">
        <f>'[2]Equipe Pedagógica'!$K$5</f>
        <v>0</v>
      </c>
      <c r="J17" s="43">
        <f>'[2]Equipe Pedagógica'!$K$14</f>
        <v>0</v>
      </c>
      <c r="K17" s="43">
        <f>'[2]Equipe Pedagógica'!$K$23</f>
        <v>0</v>
      </c>
      <c r="L17" s="43">
        <f>'[2]Equipe Pedagógica'!$K$32</f>
        <v>0</v>
      </c>
      <c r="M17" s="43">
        <f>'[2]Equipe Pedagógica'!$K$41</f>
        <v>0</v>
      </c>
      <c r="N17" s="43">
        <f>'[2]Equipe Pedagógica'!$K$50</f>
        <v>0</v>
      </c>
      <c r="O17" s="43">
        <f>'[2]Equipe Pedagógica'!$K$59</f>
        <v>0</v>
      </c>
      <c r="P17" s="43">
        <f>'[2]Equipe Pedagógica'!$K$68</f>
        <v>0</v>
      </c>
      <c r="Q17" s="43">
        <f>'[2]Equipe Pedagógica'!$K$77</f>
        <v>0</v>
      </c>
      <c r="R17" s="43">
        <f>'[2]Equipe Pedagógica'!$K$86</f>
        <v>0</v>
      </c>
      <c r="S17" s="42">
        <f t="shared" ref="S17:S26" si="8">SUM(I17:R17)</f>
        <v>0</v>
      </c>
      <c r="T17" s="95"/>
      <c r="U17" s="95"/>
      <c r="V17" s="95"/>
      <c r="W17" s="108"/>
      <c r="X17" s="108"/>
      <c r="Y17" s="109"/>
      <c r="Z17" s="2"/>
    </row>
    <row r="18" spans="1:26" x14ac:dyDescent="0.25">
      <c r="B18" s="133" t="s">
        <v>10</v>
      </c>
      <c r="C18" s="78"/>
      <c r="D18" s="91"/>
      <c r="E18" s="91">
        <f t="shared" si="3"/>
        <v>0</v>
      </c>
      <c r="F18" s="91">
        <f t="shared" si="4"/>
        <v>0</v>
      </c>
      <c r="G18" s="134"/>
      <c r="H18" s="81" t="s">
        <v>21</v>
      </c>
      <c r="I18" s="82">
        <f t="shared" ref="I18:R18" si="9">I17*I16</f>
        <v>0</v>
      </c>
      <c r="J18" s="82">
        <f t="shared" si="9"/>
        <v>0</v>
      </c>
      <c r="K18" s="82">
        <f t="shared" si="9"/>
        <v>0</v>
      </c>
      <c r="L18" s="82">
        <f t="shared" si="9"/>
        <v>0</v>
      </c>
      <c r="M18" s="82">
        <f t="shared" si="9"/>
        <v>0</v>
      </c>
      <c r="N18" s="82">
        <f t="shared" si="9"/>
        <v>0</v>
      </c>
      <c r="O18" s="82">
        <f t="shared" si="9"/>
        <v>0</v>
      </c>
      <c r="P18" s="82">
        <f t="shared" si="9"/>
        <v>0</v>
      </c>
      <c r="Q18" s="82">
        <f t="shared" si="9"/>
        <v>0</v>
      </c>
      <c r="R18" s="82">
        <f t="shared" si="9"/>
        <v>0</v>
      </c>
      <c r="S18" s="57">
        <f t="shared" si="8"/>
        <v>0</v>
      </c>
      <c r="T18" s="2"/>
      <c r="U18" s="2"/>
      <c r="V18" s="2"/>
      <c r="W18" s="113"/>
      <c r="X18" s="113"/>
      <c r="Y18" s="109"/>
      <c r="Z18" s="2"/>
    </row>
    <row r="19" spans="1:26" x14ac:dyDescent="0.25">
      <c r="B19" s="132" t="s">
        <v>11</v>
      </c>
      <c r="C19" s="48"/>
      <c r="D19" s="90"/>
      <c r="E19" s="90">
        <f t="shared" si="3"/>
        <v>0</v>
      </c>
      <c r="F19" s="90">
        <f t="shared" si="4"/>
        <v>0</v>
      </c>
      <c r="G19" s="134"/>
      <c r="H19" s="40" t="s">
        <v>64</v>
      </c>
      <c r="I19" s="43">
        <f>'[2]Sec. Educação'!$K$5</f>
        <v>0</v>
      </c>
      <c r="J19" s="43">
        <f>'[2]Sec. Educação'!$K$14</f>
        <v>0</v>
      </c>
      <c r="K19" s="43">
        <f>'[2]Sec. Educação'!$K$23</f>
        <v>0</v>
      </c>
      <c r="L19" s="43">
        <f>'[2]Sec. Educação'!$K$32</f>
        <v>0</v>
      </c>
      <c r="M19" s="43">
        <f>'[2]Sec. Educação'!$K$41</f>
        <v>0</v>
      </c>
      <c r="N19" s="43">
        <f>'[2]Sec. Educação'!$K$50</f>
        <v>0</v>
      </c>
      <c r="O19" s="43">
        <f>'[2]Sec. Educação'!$K$59</f>
        <v>0</v>
      </c>
      <c r="P19" s="43">
        <f>'[2]Sec. Educação'!$K$68</f>
        <v>0</v>
      </c>
      <c r="Q19" s="43">
        <f>'[2]Sec. Educação'!$K$77</f>
        <v>0</v>
      </c>
      <c r="R19" s="43">
        <f>'[2]Sec. Educação'!$K$86</f>
        <v>0</v>
      </c>
      <c r="S19" s="42">
        <f t="shared" si="8"/>
        <v>0</v>
      </c>
      <c r="T19" s="2"/>
      <c r="U19" s="2"/>
      <c r="V19" s="2"/>
      <c r="W19" s="108"/>
      <c r="X19" s="108"/>
      <c r="Y19" s="109"/>
      <c r="Z19" s="2"/>
    </row>
    <row r="20" spans="1:26" x14ac:dyDescent="0.25">
      <c r="B20" s="133" t="s">
        <v>12</v>
      </c>
      <c r="C20" s="78"/>
      <c r="D20" s="91"/>
      <c r="E20" s="91">
        <f t="shared" si="3"/>
        <v>0</v>
      </c>
      <c r="F20" s="91">
        <f t="shared" si="4"/>
        <v>0</v>
      </c>
      <c r="G20" s="134"/>
      <c r="H20" s="81" t="s">
        <v>21</v>
      </c>
      <c r="I20" s="82">
        <f t="shared" ref="I20:R20" si="10">I19*I16</f>
        <v>0</v>
      </c>
      <c r="J20" s="82">
        <f t="shared" si="10"/>
        <v>0</v>
      </c>
      <c r="K20" s="82">
        <f t="shared" si="10"/>
        <v>0</v>
      </c>
      <c r="L20" s="82">
        <f t="shared" si="10"/>
        <v>0</v>
      </c>
      <c r="M20" s="82">
        <f t="shared" si="10"/>
        <v>0</v>
      </c>
      <c r="N20" s="82">
        <f t="shared" si="10"/>
        <v>0</v>
      </c>
      <c r="O20" s="82">
        <f t="shared" si="10"/>
        <v>0</v>
      </c>
      <c r="P20" s="82">
        <f t="shared" si="10"/>
        <v>0</v>
      </c>
      <c r="Q20" s="82">
        <f t="shared" si="10"/>
        <v>0</v>
      </c>
      <c r="R20" s="82">
        <f t="shared" si="10"/>
        <v>0</v>
      </c>
      <c r="S20" s="57">
        <f t="shared" si="8"/>
        <v>0</v>
      </c>
      <c r="W20" s="113"/>
      <c r="X20" s="113"/>
      <c r="Y20" s="109"/>
      <c r="Z20" s="2"/>
    </row>
    <row r="21" spans="1:26" x14ac:dyDescent="0.25">
      <c r="B21" s="132" t="s">
        <v>13</v>
      </c>
      <c r="C21" s="48"/>
      <c r="D21" s="90"/>
      <c r="E21" s="90">
        <f t="shared" si="3"/>
        <v>0</v>
      </c>
      <c r="F21" s="90">
        <f t="shared" si="4"/>
        <v>0</v>
      </c>
      <c r="G21" s="134"/>
      <c r="H21" s="40" t="s">
        <v>66</v>
      </c>
      <c r="I21" s="43">
        <f>'[2]Cedidos com Ônus'!$K$5</f>
        <v>0</v>
      </c>
      <c r="J21" s="43">
        <f>'[2]Cedidos com Ônus'!$K$14</f>
        <v>0</v>
      </c>
      <c r="K21" s="43">
        <f>'[2]Cedidos com Ônus'!$K$23</f>
        <v>0</v>
      </c>
      <c r="L21" s="43">
        <f>'[2]Cedidos com Ônus'!$K$32</f>
        <v>0</v>
      </c>
      <c r="M21" s="43">
        <f>'[2]Cedidos com Ônus'!$K$41</f>
        <v>0</v>
      </c>
      <c r="N21" s="43">
        <f>'[2]Cedidos com Ônus'!$K$50</f>
        <v>0</v>
      </c>
      <c r="O21" s="43">
        <f>'[2]Cedidos com Ônus'!$K$59</f>
        <v>0</v>
      </c>
      <c r="P21" s="43">
        <f>'[2]Cedidos com Ônus'!$K$68</f>
        <v>0</v>
      </c>
      <c r="Q21" s="43">
        <f>'[2]Cedidos com Ônus'!$K$77</f>
        <v>0</v>
      </c>
      <c r="R21" s="43">
        <f>'[2]Cedidos com Ônus'!$K$86</f>
        <v>0</v>
      </c>
      <c r="S21" s="42">
        <f t="shared" si="8"/>
        <v>0</v>
      </c>
      <c r="W21" s="113"/>
      <c r="X21" s="113"/>
      <c r="Y21" s="109"/>
      <c r="Z21" s="2"/>
    </row>
    <row r="22" spans="1:26" x14ac:dyDescent="0.25">
      <c r="B22" s="133" t="s">
        <v>14</v>
      </c>
      <c r="C22" s="78"/>
      <c r="D22" s="91"/>
      <c r="E22" s="91">
        <f t="shared" si="3"/>
        <v>0</v>
      </c>
      <c r="F22" s="91">
        <f t="shared" si="4"/>
        <v>0</v>
      </c>
      <c r="G22" s="134"/>
      <c r="H22" s="81" t="s">
        <v>21</v>
      </c>
      <c r="I22" s="82">
        <f t="shared" ref="I22:R22" si="11">I21*I16</f>
        <v>0</v>
      </c>
      <c r="J22" s="82">
        <f t="shared" si="11"/>
        <v>0</v>
      </c>
      <c r="K22" s="82">
        <f t="shared" si="11"/>
        <v>0</v>
      </c>
      <c r="L22" s="82">
        <f t="shared" si="11"/>
        <v>0</v>
      </c>
      <c r="M22" s="82">
        <f t="shared" si="11"/>
        <v>0</v>
      </c>
      <c r="N22" s="82">
        <f t="shared" si="11"/>
        <v>0</v>
      </c>
      <c r="O22" s="82">
        <f t="shared" si="11"/>
        <v>0</v>
      </c>
      <c r="P22" s="82">
        <f t="shared" si="11"/>
        <v>0</v>
      </c>
      <c r="Q22" s="82">
        <f t="shared" si="11"/>
        <v>0</v>
      </c>
      <c r="R22" s="82">
        <f t="shared" si="11"/>
        <v>0</v>
      </c>
      <c r="S22" s="57">
        <f t="shared" si="8"/>
        <v>0</v>
      </c>
      <c r="W22" s="114"/>
      <c r="X22" s="114"/>
      <c r="Y22" s="109"/>
      <c r="Z22" s="2"/>
    </row>
    <row r="23" spans="1:26" x14ac:dyDescent="0.25">
      <c r="B23" s="132" t="s">
        <v>15</v>
      </c>
      <c r="C23" s="48"/>
      <c r="D23" s="90"/>
      <c r="E23" s="90">
        <f t="shared" si="3"/>
        <v>0</v>
      </c>
      <c r="F23" s="90">
        <f t="shared" si="4"/>
        <v>0</v>
      </c>
      <c r="G23" s="134"/>
      <c r="H23" s="40" t="s">
        <v>65</v>
      </c>
      <c r="I23" s="43">
        <f>'[2]Licença - Readaptação'!$K$5</f>
        <v>0</v>
      </c>
      <c r="J23" s="43">
        <f>'[2]Licença - Readaptação'!$K$14</f>
        <v>0</v>
      </c>
      <c r="K23" s="43">
        <f>'[2]Licença - Readaptação'!$K$23</f>
        <v>0</v>
      </c>
      <c r="L23" s="43">
        <f>'[2]Licença - Readaptação'!$K$32</f>
        <v>0</v>
      </c>
      <c r="M23" s="43">
        <f>'[2]Licença - Readaptação'!$K$41</f>
        <v>0</v>
      </c>
      <c r="N23" s="43">
        <f>'[2]Licença - Readaptação'!$K$50</f>
        <v>0</v>
      </c>
      <c r="O23" s="43">
        <f>'[2]Licença - Readaptação'!$K$59</f>
        <v>0</v>
      </c>
      <c r="P23" s="43">
        <f>'[2]Licença - Readaptação'!$K$68</f>
        <v>0</v>
      </c>
      <c r="Q23" s="43">
        <f>'[2]Licença - Readaptação'!$K$77</f>
        <v>0</v>
      </c>
      <c r="R23" s="43">
        <f>'[2]Licença - Readaptação'!$K$86</f>
        <v>0</v>
      </c>
      <c r="S23" s="42">
        <f t="shared" si="8"/>
        <v>0</v>
      </c>
      <c r="W23" s="2"/>
      <c r="X23" s="2"/>
      <c r="Y23" s="2"/>
      <c r="Z23" s="2"/>
    </row>
    <row r="24" spans="1:26" x14ac:dyDescent="0.25">
      <c r="B24" s="133" t="s">
        <v>16</v>
      </c>
      <c r="C24" s="78"/>
      <c r="D24" s="91"/>
      <c r="E24" s="91">
        <f t="shared" si="3"/>
        <v>0</v>
      </c>
      <c r="F24" s="91">
        <f t="shared" si="4"/>
        <v>0</v>
      </c>
      <c r="G24" s="134"/>
      <c r="H24" s="81" t="s">
        <v>21</v>
      </c>
      <c r="I24" s="82">
        <f t="shared" ref="I24:R24" si="12">I23*I16</f>
        <v>0</v>
      </c>
      <c r="J24" s="82">
        <f t="shared" si="12"/>
        <v>0</v>
      </c>
      <c r="K24" s="82">
        <f t="shared" si="12"/>
        <v>0</v>
      </c>
      <c r="L24" s="82">
        <f t="shared" si="12"/>
        <v>0</v>
      </c>
      <c r="M24" s="82">
        <f t="shared" si="12"/>
        <v>0</v>
      </c>
      <c r="N24" s="82">
        <f t="shared" si="12"/>
        <v>0</v>
      </c>
      <c r="O24" s="82">
        <f t="shared" si="12"/>
        <v>0</v>
      </c>
      <c r="P24" s="82">
        <f t="shared" si="12"/>
        <v>0</v>
      </c>
      <c r="Q24" s="82">
        <f t="shared" si="12"/>
        <v>0</v>
      </c>
      <c r="R24" s="82">
        <f t="shared" si="12"/>
        <v>0</v>
      </c>
      <c r="S24" s="57">
        <f t="shared" si="8"/>
        <v>0</v>
      </c>
      <c r="W24" s="2"/>
      <c r="X24" s="2"/>
      <c r="Y24" s="2"/>
      <c r="Z24" s="2"/>
    </row>
    <row r="25" spans="1:26" ht="25.5" x14ac:dyDescent="0.25">
      <c r="B25" s="132" t="s">
        <v>17</v>
      </c>
      <c r="C25" s="48"/>
      <c r="D25" s="90"/>
      <c r="E25" s="90">
        <f t="shared" si="3"/>
        <v>0</v>
      </c>
      <c r="F25" s="90">
        <f t="shared" si="4"/>
        <v>0</v>
      </c>
      <c r="G25" s="134"/>
      <c r="H25" s="40" t="s">
        <v>67</v>
      </c>
      <c r="I25" s="43">
        <f>SUM('[2]Temporários Fora Docência'!$M$7:$M$14)</f>
        <v>0</v>
      </c>
      <c r="J25" s="43">
        <f>SUM('[2]Temporários Fora Docência'!$M$16:$M$23)</f>
        <v>0</v>
      </c>
      <c r="K25" s="43">
        <f>SUM('[2]Temporários Fora Docência'!$M$25:$M$32)</f>
        <v>0</v>
      </c>
      <c r="L25" s="43">
        <f>SUM('[2]Temporários Fora Docência'!$M$34:$M$41)</f>
        <v>0</v>
      </c>
      <c r="M25" s="43">
        <f>SUM('[2]Temporários Fora Docência'!$M$43:$M$50)</f>
        <v>0</v>
      </c>
      <c r="N25" s="43">
        <f>SUM('[2]Temporários Fora Docência'!$M$52:$M$59)</f>
        <v>0</v>
      </c>
      <c r="O25" s="43">
        <f>SUM('[2]Temporários Fora Docência'!$M$61:$M$68)</f>
        <v>0</v>
      </c>
      <c r="P25" s="43">
        <f>SUM('[2]Temporários Fora Docência'!$M$70:$M$77)</f>
        <v>0</v>
      </c>
      <c r="Q25" s="43">
        <f>SUM('[2]Temporários Fora Docência'!$M$79:$M$86)</f>
        <v>0</v>
      </c>
      <c r="R25" s="43">
        <f>SUM('[2]Temporários Fora Docência'!$M$88:$M$95)</f>
        <v>0</v>
      </c>
      <c r="S25" s="42">
        <f t="shared" si="8"/>
        <v>0</v>
      </c>
    </row>
    <row r="26" spans="1:26" ht="28.5" customHeight="1" x14ac:dyDescent="0.25">
      <c r="B26" s="133" t="s">
        <v>26</v>
      </c>
      <c r="C26" s="87"/>
      <c r="D26" s="91"/>
      <c r="E26" s="91">
        <f t="shared" si="3"/>
        <v>0</v>
      </c>
      <c r="F26" s="91">
        <f t="shared" si="4"/>
        <v>0</v>
      </c>
      <c r="G26" s="134"/>
      <c r="H26" s="81" t="s">
        <v>21</v>
      </c>
      <c r="I26" s="82">
        <f t="shared" ref="I26:R26" si="13">I25*I16</f>
        <v>0</v>
      </c>
      <c r="J26" s="82">
        <f t="shared" si="13"/>
        <v>0</v>
      </c>
      <c r="K26" s="82">
        <f t="shared" si="13"/>
        <v>0</v>
      </c>
      <c r="L26" s="82">
        <f t="shared" si="13"/>
        <v>0</v>
      </c>
      <c r="M26" s="82">
        <f t="shared" si="13"/>
        <v>0</v>
      </c>
      <c r="N26" s="82">
        <f t="shared" si="13"/>
        <v>0</v>
      </c>
      <c r="O26" s="82">
        <f t="shared" si="13"/>
        <v>0</v>
      </c>
      <c r="P26" s="82">
        <f t="shared" si="13"/>
        <v>0</v>
      </c>
      <c r="Q26" s="82">
        <f t="shared" si="13"/>
        <v>0</v>
      </c>
      <c r="R26" s="82">
        <f t="shared" si="13"/>
        <v>0</v>
      </c>
      <c r="S26" s="57">
        <f t="shared" si="8"/>
        <v>0</v>
      </c>
    </row>
    <row r="27" spans="1:26" ht="15.75" x14ac:dyDescent="0.25">
      <c r="B27" s="149" t="s">
        <v>70</v>
      </c>
      <c r="C27" s="88">
        <f>SUM(C7:C26)</f>
        <v>0</v>
      </c>
      <c r="D27" s="93">
        <f t="shared" ref="D27:F27" si="14">SUM(D7:D26)</f>
        <v>0</v>
      </c>
      <c r="E27" s="93">
        <f t="shared" si="14"/>
        <v>0</v>
      </c>
      <c r="F27" s="93">
        <f t="shared" si="14"/>
        <v>0</v>
      </c>
      <c r="G27" s="136"/>
      <c r="H27" s="102" t="s">
        <v>113</v>
      </c>
      <c r="I27" s="51">
        <f>[3]!ch_1</f>
        <v>0</v>
      </c>
      <c r="J27" s="51">
        <f>[3]!ch_2</f>
        <v>0</v>
      </c>
      <c r="K27" s="51">
        <f>[3]!ch_3</f>
        <v>0</v>
      </c>
      <c r="L27" s="51">
        <f>[3]!ch_4</f>
        <v>0</v>
      </c>
      <c r="M27" s="51">
        <f>[3]!ch_5</f>
        <v>0</v>
      </c>
      <c r="N27" s="51">
        <f>[3]!ch_6</f>
        <v>0</v>
      </c>
      <c r="O27" s="51">
        <f>[3]!ch_7</f>
        <v>0</v>
      </c>
      <c r="P27" s="51">
        <f>[3]!ch_8</f>
        <v>0</v>
      </c>
      <c r="Q27" s="51">
        <f>[3]!ch_9</f>
        <v>0</v>
      </c>
      <c r="R27" s="51">
        <f>[3]!ch_10</f>
        <v>0</v>
      </c>
      <c r="S27" s="52" t="s">
        <v>70</v>
      </c>
    </row>
    <row r="28" spans="1:26" x14ac:dyDescent="0.25">
      <c r="H28" s="40" t="s">
        <v>34</v>
      </c>
      <c r="I28" s="43">
        <f>'[3]Equipe Pedagógica'!$K$5</f>
        <v>0</v>
      </c>
      <c r="J28" s="43">
        <f>'[3]Equipe Pedagógica'!$K$14</f>
        <v>0</v>
      </c>
      <c r="K28" s="43">
        <f>'[3]Equipe Pedagógica'!$K$23</f>
        <v>0</v>
      </c>
      <c r="L28" s="43">
        <f>'[3]Equipe Pedagógica'!$K$32</f>
        <v>0</v>
      </c>
      <c r="M28" s="43">
        <f>'[3]Equipe Pedagógica'!$K$41</f>
        <v>0</v>
      </c>
      <c r="N28" s="43">
        <f>'[3]Equipe Pedagógica'!$K$50</f>
        <v>0</v>
      </c>
      <c r="O28" s="43">
        <f>'[3]Equipe Pedagógica'!$K$59</f>
        <v>0</v>
      </c>
      <c r="P28" s="43">
        <f>'[3]Equipe Pedagógica'!$K$68</f>
        <v>0</v>
      </c>
      <c r="Q28" s="43">
        <f>'[3]Equipe Pedagógica'!$K$77</f>
        <v>0</v>
      </c>
      <c r="R28" s="43">
        <f>'[3]Equipe Pedagógica'!$K$86</f>
        <v>0</v>
      </c>
      <c r="S28" s="42">
        <f t="shared" ref="S28:S39" si="15">SUM(I28:R28)</f>
        <v>0</v>
      </c>
    </row>
    <row r="29" spans="1:26" x14ac:dyDescent="0.25">
      <c r="H29" s="81" t="s">
        <v>21</v>
      </c>
      <c r="I29" s="82">
        <f t="shared" ref="I29:R29" si="16">I28*I27</f>
        <v>0</v>
      </c>
      <c r="J29" s="82">
        <f t="shared" si="16"/>
        <v>0</v>
      </c>
      <c r="K29" s="82">
        <f t="shared" si="16"/>
        <v>0</v>
      </c>
      <c r="L29" s="82">
        <f t="shared" si="16"/>
        <v>0</v>
      </c>
      <c r="M29" s="82">
        <f t="shared" si="16"/>
        <v>0</v>
      </c>
      <c r="N29" s="82">
        <f t="shared" si="16"/>
        <v>0</v>
      </c>
      <c r="O29" s="82">
        <f t="shared" si="16"/>
        <v>0</v>
      </c>
      <c r="P29" s="82">
        <f t="shared" si="16"/>
        <v>0</v>
      </c>
      <c r="Q29" s="82">
        <f t="shared" si="16"/>
        <v>0</v>
      </c>
      <c r="R29" s="82">
        <f t="shared" si="16"/>
        <v>0</v>
      </c>
      <c r="S29" s="57">
        <f t="shared" si="15"/>
        <v>0</v>
      </c>
    </row>
    <row r="30" spans="1:26" x14ac:dyDescent="0.25">
      <c r="A30" s="2"/>
      <c r="B30" s="2"/>
      <c r="C30" s="2"/>
      <c r="D30" s="2"/>
      <c r="E30" s="2"/>
      <c r="F30" s="2"/>
      <c r="G30" s="2"/>
      <c r="H30" s="40" t="s">
        <v>64</v>
      </c>
      <c r="I30" s="43">
        <f>'[3]Sec. Educação'!$K$5</f>
        <v>0</v>
      </c>
      <c r="J30" s="43">
        <f>'[3]Sec. Educação'!$K$14</f>
        <v>0</v>
      </c>
      <c r="K30" s="43">
        <f>'[3]Sec. Educação'!$K$23</f>
        <v>0</v>
      </c>
      <c r="L30" s="43">
        <f>'[3]Sec. Educação'!$K$32</f>
        <v>0</v>
      </c>
      <c r="M30" s="43">
        <f>'[3]Sec. Educação'!$K$41</f>
        <v>0</v>
      </c>
      <c r="N30" s="43">
        <f>'[3]Sec. Educação'!$K$50</f>
        <v>0</v>
      </c>
      <c r="O30" s="43">
        <f>'[3]Sec. Educação'!$K$59</f>
        <v>0</v>
      </c>
      <c r="P30" s="43">
        <f>'[3]Sec. Educação'!$K$68</f>
        <v>0</v>
      </c>
      <c r="Q30" s="43">
        <f>'[3]Sec. Educação'!$K$77</f>
        <v>0</v>
      </c>
      <c r="R30" s="43">
        <f>'[3]Sec. Educação'!$K$86</f>
        <v>0</v>
      </c>
      <c r="S30" s="42">
        <f t="shared" si="15"/>
        <v>0</v>
      </c>
    </row>
    <row r="31" spans="1:26" x14ac:dyDescent="0.25">
      <c r="A31" s="2"/>
      <c r="B31" s="116"/>
      <c r="C31" s="116"/>
      <c r="D31" s="116"/>
      <c r="E31" s="116"/>
      <c r="F31" s="116"/>
      <c r="G31" s="116"/>
      <c r="H31" s="81" t="s">
        <v>21</v>
      </c>
      <c r="I31" s="82">
        <f t="shared" ref="I31:R31" si="17">I30*I27</f>
        <v>0</v>
      </c>
      <c r="J31" s="82">
        <f t="shared" si="17"/>
        <v>0</v>
      </c>
      <c r="K31" s="82">
        <f t="shared" si="17"/>
        <v>0</v>
      </c>
      <c r="L31" s="82">
        <f t="shared" si="17"/>
        <v>0</v>
      </c>
      <c r="M31" s="82">
        <f t="shared" si="17"/>
        <v>0</v>
      </c>
      <c r="N31" s="82">
        <f t="shared" si="17"/>
        <v>0</v>
      </c>
      <c r="O31" s="82">
        <f t="shared" si="17"/>
        <v>0</v>
      </c>
      <c r="P31" s="82">
        <f t="shared" si="17"/>
        <v>0</v>
      </c>
      <c r="Q31" s="82">
        <f t="shared" si="17"/>
        <v>0</v>
      </c>
      <c r="R31" s="82">
        <f t="shared" si="17"/>
        <v>0</v>
      </c>
      <c r="S31" s="57">
        <f t="shared" si="15"/>
        <v>0</v>
      </c>
    </row>
    <row r="32" spans="1:26" x14ac:dyDescent="0.25">
      <c r="A32" s="2"/>
      <c r="B32" s="115"/>
      <c r="C32" s="115"/>
      <c r="D32" s="115"/>
      <c r="E32" s="115"/>
      <c r="F32" s="115"/>
      <c r="G32" s="115"/>
      <c r="H32" s="40" t="s">
        <v>66</v>
      </c>
      <c r="I32" s="43">
        <f>'[3]Cedidos com Ônus'!$K$5</f>
        <v>0</v>
      </c>
      <c r="J32" s="43">
        <f>'[3]Cedidos com Ônus'!$K$14</f>
        <v>0</v>
      </c>
      <c r="K32" s="43">
        <f>'[3]Cedidos com Ônus'!$K$23</f>
        <v>0</v>
      </c>
      <c r="L32" s="43">
        <f>'[3]Cedidos com Ônus'!$K$32</f>
        <v>0</v>
      </c>
      <c r="M32" s="43">
        <f>'[3]Cedidos com Ônus'!$K$41</f>
        <v>0</v>
      </c>
      <c r="N32" s="43">
        <f>'[3]Cedidos com Ônus'!$K$50</f>
        <v>0</v>
      </c>
      <c r="O32" s="43">
        <f>'[3]Cedidos com Ônus'!$K$59</f>
        <v>0</v>
      </c>
      <c r="P32" s="43">
        <f>'[3]Cedidos com Ônus'!$K$68</f>
        <v>0</v>
      </c>
      <c r="Q32" s="43">
        <f>'[3]Cedidos com Ônus'!$K$77</f>
        <v>0</v>
      </c>
      <c r="R32" s="43">
        <f>'[3]Cedidos com Ônus'!$K$86</f>
        <v>0</v>
      </c>
      <c r="S32" s="42">
        <f t="shared" si="15"/>
        <v>0</v>
      </c>
    </row>
    <row r="33" spans="1:25" x14ac:dyDescent="0.25">
      <c r="A33" s="2"/>
      <c r="B33" s="115"/>
      <c r="C33" s="115"/>
      <c r="D33" s="115"/>
      <c r="E33" s="115"/>
      <c r="F33" s="115"/>
      <c r="G33" s="115"/>
      <c r="H33" s="81" t="s">
        <v>21</v>
      </c>
      <c r="I33" s="82">
        <f t="shared" ref="I33:R33" si="18">I32*I27</f>
        <v>0</v>
      </c>
      <c r="J33" s="82">
        <f t="shared" si="18"/>
        <v>0</v>
      </c>
      <c r="K33" s="82">
        <f t="shared" si="18"/>
        <v>0</v>
      </c>
      <c r="L33" s="82">
        <f t="shared" si="18"/>
        <v>0</v>
      </c>
      <c r="M33" s="82">
        <f t="shared" si="18"/>
        <v>0</v>
      </c>
      <c r="N33" s="82">
        <f t="shared" si="18"/>
        <v>0</v>
      </c>
      <c r="O33" s="82">
        <f t="shared" si="18"/>
        <v>0</v>
      </c>
      <c r="P33" s="82">
        <f t="shared" si="18"/>
        <v>0</v>
      </c>
      <c r="Q33" s="82">
        <f t="shared" si="18"/>
        <v>0</v>
      </c>
      <c r="R33" s="82">
        <f t="shared" si="18"/>
        <v>0</v>
      </c>
      <c r="S33" s="57">
        <f t="shared" si="15"/>
        <v>0</v>
      </c>
    </row>
    <row r="34" spans="1:25" x14ac:dyDescent="0.25">
      <c r="A34" s="2"/>
      <c r="B34" s="124"/>
      <c r="C34" s="124"/>
      <c r="D34" s="125"/>
      <c r="E34" s="125"/>
      <c r="F34" s="126"/>
      <c r="G34" s="126"/>
      <c r="H34" s="40" t="s">
        <v>65</v>
      </c>
      <c r="I34" s="43">
        <f>'[3]Licença - Readaptação'!$K$5</f>
        <v>0</v>
      </c>
      <c r="J34" s="43">
        <f>'[3]Licença - Readaptação'!$K$14</f>
        <v>0</v>
      </c>
      <c r="K34" s="43">
        <f>'[3]Licença - Readaptação'!$K$23</f>
        <v>0</v>
      </c>
      <c r="L34" s="43">
        <f>'[3]Licença - Readaptação'!$K$32</f>
        <v>0</v>
      </c>
      <c r="M34" s="43">
        <f>'[3]Licença - Readaptação'!$K$41</f>
        <v>0</v>
      </c>
      <c r="N34" s="43">
        <f>'[3]Licença - Readaptação'!$K$50</f>
        <v>0</v>
      </c>
      <c r="O34" s="43">
        <f>'[3]Licença - Readaptação'!$K$59</f>
        <v>0</v>
      </c>
      <c r="P34" s="43">
        <f>'[3]Licença - Readaptação'!$K$68</f>
        <v>0</v>
      </c>
      <c r="Q34" s="43">
        <f>'[3]Licença - Readaptação'!$K$77</f>
        <v>0</v>
      </c>
      <c r="R34" s="43">
        <f>'[3]Licença - Readaptação'!$K$86</f>
        <v>0</v>
      </c>
      <c r="S34" s="42">
        <f t="shared" si="15"/>
        <v>0</v>
      </c>
    </row>
    <row r="35" spans="1:25" x14ac:dyDescent="0.25">
      <c r="A35" s="2"/>
      <c r="B35" s="3"/>
      <c r="C35" s="1"/>
      <c r="D35" s="1"/>
      <c r="E35" s="2"/>
      <c r="F35" s="2"/>
      <c r="G35" s="2"/>
      <c r="H35" s="81" t="s">
        <v>21</v>
      </c>
      <c r="I35" s="82">
        <f t="shared" ref="I35:R35" si="19">I34*I27</f>
        <v>0</v>
      </c>
      <c r="J35" s="82">
        <f t="shared" si="19"/>
        <v>0</v>
      </c>
      <c r="K35" s="82">
        <f t="shared" si="19"/>
        <v>0</v>
      </c>
      <c r="L35" s="82">
        <f t="shared" si="19"/>
        <v>0</v>
      </c>
      <c r="M35" s="82">
        <f t="shared" si="19"/>
        <v>0</v>
      </c>
      <c r="N35" s="82">
        <f t="shared" si="19"/>
        <v>0</v>
      </c>
      <c r="O35" s="82">
        <f t="shared" si="19"/>
        <v>0</v>
      </c>
      <c r="P35" s="82">
        <f t="shared" si="19"/>
        <v>0</v>
      </c>
      <c r="Q35" s="82">
        <f t="shared" si="19"/>
        <v>0</v>
      </c>
      <c r="R35" s="82">
        <f t="shared" si="19"/>
        <v>0</v>
      </c>
      <c r="S35" s="57">
        <f t="shared" si="15"/>
        <v>0</v>
      </c>
    </row>
    <row r="36" spans="1:25" ht="25.5" x14ac:dyDescent="0.25">
      <c r="A36" s="2"/>
      <c r="B36" s="32"/>
      <c r="C36" s="32"/>
      <c r="D36" s="32"/>
      <c r="E36" s="23"/>
      <c r="F36" s="23"/>
      <c r="G36" s="23"/>
      <c r="H36" s="40" t="s">
        <v>67</v>
      </c>
      <c r="I36" s="43">
        <f>SUM('[3]Temporários Fora Docência'!$M$7:$M$14)</f>
        <v>0</v>
      </c>
      <c r="J36" s="43">
        <f>SUM('[3]Temporários Fora Docência'!$M$16:$M$23)</f>
        <v>0</v>
      </c>
      <c r="K36" s="43">
        <f>SUM('[3]Temporários Fora Docência'!$M$25:$M$32)</f>
        <v>0</v>
      </c>
      <c r="L36" s="43">
        <f>SUM('[3]Temporários Fora Docência'!$M$34:$M$41)</f>
        <v>0</v>
      </c>
      <c r="M36" s="43">
        <f>SUM('[3]Temporários Fora Docência'!$M$43:$M$50)</f>
        <v>0</v>
      </c>
      <c r="N36" s="43">
        <f>SUM('[3]Temporários Fora Docência'!$M$52:$M$59)</f>
        <v>0</v>
      </c>
      <c r="O36" s="43">
        <f>SUM('[3]Temporários Fora Docência'!$M$61:$M$68)</f>
        <v>0</v>
      </c>
      <c r="P36" s="43">
        <f>SUM('[3]Temporários Fora Docência'!$M$70:$M$77)</f>
        <v>0</v>
      </c>
      <c r="Q36" s="43">
        <f>SUM('[3]Temporários Fora Docência'!$M$79:$M$86)</f>
        <v>0</v>
      </c>
      <c r="R36" s="43">
        <f>SUM('[3]Temporários Fora Docência'!$M$88:$M$95)</f>
        <v>0</v>
      </c>
      <c r="S36" s="42">
        <f t="shared" si="15"/>
        <v>0</v>
      </c>
    </row>
    <row r="37" spans="1:25" x14ac:dyDescent="0.25">
      <c r="A37" s="2"/>
      <c r="B37" s="95"/>
      <c r="C37" s="95"/>
      <c r="D37" s="95"/>
      <c r="E37" s="95"/>
      <c r="F37" s="104"/>
      <c r="G37" s="104"/>
      <c r="H37" s="81" t="s">
        <v>21</v>
      </c>
      <c r="I37" s="82">
        <f t="shared" ref="I37:R37" si="20">I36*I27</f>
        <v>0</v>
      </c>
      <c r="J37" s="82">
        <f t="shared" si="20"/>
        <v>0</v>
      </c>
      <c r="K37" s="82">
        <f t="shared" si="20"/>
        <v>0</v>
      </c>
      <c r="L37" s="82">
        <f t="shared" si="20"/>
        <v>0</v>
      </c>
      <c r="M37" s="82">
        <f t="shared" si="20"/>
        <v>0</v>
      </c>
      <c r="N37" s="82">
        <f t="shared" si="20"/>
        <v>0</v>
      </c>
      <c r="O37" s="82">
        <f t="shared" si="20"/>
        <v>0</v>
      </c>
      <c r="P37" s="82">
        <f t="shared" si="20"/>
        <v>0</v>
      </c>
      <c r="Q37" s="82">
        <f t="shared" si="20"/>
        <v>0</v>
      </c>
      <c r="R37" s="82">
        <f t="shared" si="20"/>
        <v>0</v>
      </c>
      <c r="S37" s="57">
        <f t="shared" si="15"/>
        <v>0</v>
      </c>
    </row>
    <row r="38" spans="1:25" x14ac:dyDescent="0.25">
      <c r="A38" s="2"/>
      <c r="B38" s="95"/>
      <c r="C38" s="95"/>
      <c r="D38" s="95"/>
      <c r="E38" s="95"/>
      <c r="F38" s="104"/>
      <c r="G38" s="104"/>
      <c r="H38" s="105" t="s">
        <v>80</v>
      </c>
      <c r="I38" s="106">
        <f t="shared" ref="I38:R38" si="21">SUM(I6,I8,I10,I12,I14,I17,I19,I21,I23,I25,I28,I30,I32,I34,I36)</f>
        <v>0</v>
      </c>
      <c r="J38" s="106">
        <f t="shared" si="21"/>
        <v>0</v>
      </c>
      <c r="K38" s="106">
        <f t="shared" si="21"/>
        <v>0</v>
      </c>
      <c r="L38" s="106">
        <f t="shared" si="21"/>
        <v>0</v>
      </c>
      <c r="M38" s="106">
        <f t="shared" si="21"/>
        <v>0</v>
      </c>
      <c r="N38" s="106">
        <f t="shared" si="21"/>
        <v>0</v>
      </c>
      <c r="O38" s="106">
        <f t="shared" si="21"/>
        <v>0</v>
      </c>
      <c r="P38" s="106">
        <f t="shared" si="21"/>
        <v>0</v>
      </c>
      <c r="Q38" s="106">
        <f t="shared" si="21"/>
        <v>0</v>
      </c>
      <c r="R38" s="106">
        <f t="shared" si="21"/>
        <v>0</v>
      </c>
      <c r="S38" s="67">
        <f t="shared" si="15"/>
        <v>0</v>
      </c>
    </row>
    <row r="39" spans="1:25" x14ac:dyDescent="0.25">
      <c r="A39" s="2"/>
      <c r="B39" s="95"/>
      <c r="C39" s="95"/>
      <c r="D39" s="95"/>
      <c r="E39" s="95"/>
      <c r="F39" s="104"/>
      <c r="G39" s="104"/>
      <c r="H39" s="107" t="s">
        <v>69</v>
      </c>
      <c r="I39" s="65">
        <f t="shared" ref="I39:R39" si="22">SUM(I7,I9,I11,I13,I15,I18,I20,I22,I24,I26,I29,I31,I33,I35,I37)</f>
        <v>0</v>
      </c>
      <c r="J39" s="65">
        <f t="shared" si="22"/>
        <v>0</v>
      </c>
      <c r="K39" s="65">
        <f t="shared" si="22"/>
        <v>0</v>
      </c>
      <c r="L39" s="65">
        <f t="shared" si="22"/>
        <v>0</v>
      </c>
      <c r="M39" s="65">
        <f t="shared" si="22"/>
        <v>0</v>
      </c>
      <c r="N39" s="65">
        <f t="shared" si="22"/>
        <v>0</v>
      </c>
      <c r="O39" s="65">
        <f t="shared" si="22"/>
        <v>0</v>
      </c>
      <c r="P39" s="65">
        <f t="shared" si="22"/>
        <v>0</v>
      </c>
      <c r="Q39" s="65">
        <f t="shared" si="22"/>
        <v>0</v>
      </c>
      <c r="R39" s="65">
        <f t="shared" si="22"/>
        <v>0</v>
      </c>
      <c r="S39" s="67">
        <f t="shared" si="15"/>
        <v>0</v>
      </c>
    </row>
    <row r="40" spans="1:25" x14ac:dyDescent="0.25">
      <c r="A40" s="2"/>
      <c r="B40" s="95"/>
      <c r="C40" s="95"/>
      <c r="D40" s="95"/>
      <c r="E40" s="95"/>
      <c r="F40" s="104"/>
      <c r="G40" s="104"/>
      <c r="H40" s="104"/>
      <c r="I40" s="104"/>
      <c r="J40" s="104"/>
      <c r="K40" s="2"/>
      <c r="L40" s="2"/>
      <c r="M40" s="2"/>
      <c r="N40" s="2"/>
      <c r="R40" s="95"/>
      <c r="S40" s="95"/>
      <c r="T40" s="95"/>
      <c r="U40" s="95"/>
    </row>
    <row r="41" spans="1:25" x14ac:dyDescent="0.25">
      <c r="A41" s="2"/>
      <c r="B41" s="95"/>
      <c r="C41" s="95"/>
      <c r="D41" s="95"/>
      <c r="E41" s="95"/>
      <c r="F41" s="104"/>
      <c r="G41" s="104"/>
      <c r="H41" s="104"/>
      <c r="I41" s="104"/>
      <c r="J41" s="104"/>
      <c r="K41" s="2"/>
      <c r="L41" s="2"/>
      <c r="M41" s="2"/>
      <c r="N41" s="2"/>
      <c r="Q41" s="2"/>
      <c r="R41" s="94"/>
      <c r="S41" s="109"/>
      <c r="T41" s="94"/>
      <c r="U41" s="94"/>
    </row>
    <row r="42" spans="1:25" x14ac:dyDescent="0.25">
      <c r="A42" s="2"/>
      <c r="B42" s="23"/>
      <c r="C42" s="23"/>
      <c r="D42" s="23"/>
      <c r="E42" s="23"/>
      <c r="F42" s="104"/>
      <c r="G42" s="104"/>
      <c r="H42" s="104"/>
      <c r="I42" s="104"/>
      <c r="J42" s="104"/>
      <c r="K42" s="2"/>
      <c r="L42" s="2"/>
      <c r="M42" s="2"/>
      <c r="N42" s="2"/>
      <c r="R42" s="94"/>
      <c r="S42" s="94"/>
      <c r="T42" s="94"/>
      <c r="U42" s="94"/>
    </row>
    <row r="43" spans="1:25" ht="15.75" x14ac:dyDescent="0.25">
      <c r="A43" s="2"/>
      <c r="B43" s="5"/>
      <c r="C43" s="148"/>
      <c r="D43" s="148"/>
      <c r="E43" s="148"/>
      <c r="F43" s="148"/>
      <c r="G43" s="2"/>
      <c r="H43" s="2"/>
      <c r="I43" s="2"/>
      <c r="J43" s="2"/>
      <c r="K43" s="95"/>
      <c r="L43" s="2"/>
      <c r="M43" s="2"/>
      <c r="N43" s="2"/>
      <c r="R43" s="94"/>
      <c r="S43" s="94"/>
      <c r="T43" s="94"/>
      <c r="U43" s="94"/>
    </row>
    <row r="44" spans="1:25" x14ac:dyDescent="0.25">
      <c r="A44" s="2"/>
      <c r="B44" s="9"/>
      <c r="C44" s="138"/>
      <c r="D44" s="139"/>
      <c r="E44" s="140"/>
      <c r="F44" s="141"/>
      <c r="G44" s="2"/>
      <c r="H44" s="2"/>
      <c r="I44" s="2"/>
      <c r="J44" s="2"/>
      <c r="K44" s="95"/>
      <c r="L44" s="2"/>
      <c r="M44" s="2"/>
      <c r="N44" s="2"/>
      <c r="R44" s="94"/>
      <c r="S44" s="94"/>
      <c r="T44" s="94"/>
      <c r="U44" s="94"/>
    </row>
    <row r="45" spans="1:25" ht="15.75" x14ac:dyDescent="0.25">
      <c r="A45" s="2"/>
      <c r="B45" s="9"/>
      <c r="C45" s="142"/>
      <c r="D45" s="143"/>
      <c r="E45" s="142"/>
      <c r="F45" s="142"/>
      <c r="G45" s="2"/>
      <c r="H45" s="2"/>
      <c r="I45" s="2"/>
      <c r="J45" s="2"/>
      <c r="K45" s="9"/>
      <c r="L45" s="2"/>
      <c r="M45" s="2"/>
      <c r="N45" s="2"/>
      <c r="O45" s="11"/>
      <c r="P45" s="11"/>
      <c r="Q45" s="11"/>
      <c r="R45" s="94"/>
      <c r="S45" s="94"/>
      <c r="T45" s="94"/>
      <c r="U45" s="94"/>
      <c r="V45" s="11"/>
      <c r="W45" s="11"/>
      <c r="X45" s="11"/>
      <c r="Y45" s="11"/>
    </row>
    <row r="46" spans="1:25" x14ac:dyDescent="0.25">
      <c r="A46" s="2"/>
      <c r="B46" s="9"/>
      <c r="C46" s="144"/>
      <c r="D46" s="145"/>
      <c r="E46" s="146"/>
      <c r="F46" s="110"/>
      <c r="G46" s="2"/>
      <c r="H46" s="2"/>
      <c r="I46" s="2"/>
      <c r="J46" s="2"/>
      <c r="K46" s="9"/>
      <c r="L46" s="2"/>
      <c r="M46" s="2"/>
      <c r="N46" s="2"/>
      <c r="O46" s="11"/>
      <c r="P46" s="11"/>
      <c r="Q46" s="11"/>
      <c r="R46" s="94"/>
      <c r="S46" s="94"/>
      <c r="T46" s="94"/>
      <c r="U46" s="94"/>
      <c r="V46" s="11"/>
      <c r="W46" s="11"/>
      <c r="X46" s="11"/>
      <c r="Y46" s="11"/>
    </row>
    <row r="47" spans="1:25" x14ac:dyDescent="0.25">
      <c r="A47" s="2"/>
      <c r="B47" s="9"/>
      <c r="C47" s="144"/>
      <c r="D47" s="145"/>
      <c r="E47" s="146"/>
      <c r="F47" s="110"/>
      <c r="G47" s="2"/>
      <c r="H47" s="2"/>
      <c r="I47" s="2"/>
      <c r="J47" s="2"/>
      <c r="K47" s="9"/>
      <c r="L47" s="2"/>
      <c r="M47" s="2"/>
      <c r="N47" s="2"/>
      <c r="R47" s="94"/>
      <c r="S47" s="94"/>
      <c r="T47" s="94"/>
      <c r="U47" s="94"/>
    </row>
    <row r="48" spans="1:25" x14ac:dyDescent="0.25">
      <c r="A48" s="2"/>
      <c r="B48" s="9"/>
      <c r="C48" s="144"/>
      <c r="D48" s="145"/>
      <c r="E48" s="146"/>
      <c r="F48" s="110"/>
      <c r="G48" s="2"/>
      <c r="H48" s="2"/>
      <c r="I48" s="2"/>
      <c r="J48" s="2"/>
      <c r="K48" s="9"/>
      <c r="L48" s="2"/>
      <c r="M48" s="2"/>
      <c r="N48" s="2"/>
      <c r="R48" s="94"/>
      <c r="S48" s="94"/>
      <c r="T48" s="94"/>
      <c r="U48" s="94"/>
    </row>
    <row r="49" spans="1:21" x14ac:dyDescent="0.25">
      <c r="A49" s="2"/>
      <c r="B49" s="9"/>
      <c r="C49" s="144"/>
      <c r="D49" s="145"/>
      <c r="E49" s="146"/>
      <c r="F49" s="110"/>
      <c r="G49" s="2"/>
      <c r="H49" s="2"/>
      <c r="I49" s="2"/>
      <c r="J49" s="2"/>
      <c r="K49" s="9"/>
      <c r="L49" s="2"/>
      <c r="M49" s="2"/>
      <c r="N49" s="2"/>
      <c r="R49" s="94"/>
      <c r="S49" s="94"/>
      <c r="T49" s="94"/>
      <c r="U49" s="94"/>
    </row>
    <row r="50" spans="1:21" x14ac:dyDescent="0.25">
      <c r="A50" s="2"/>
      <c r="B50" s="9"/>
      <c r="C50" s="144"/>
      <c r="D50" s="145"/>
      <c r="E50" s="146"/>
      <c r="F50" s="110"/>
      <c r="G50" s="2"/>
      <c r="H50" s="2"/>
      <c r="I50" s="2"/>
      <c r="J50" s="2"/>
      <c r="K50" s="9"/>
      <c r="L50" s="2"/>
      <c r="M50" s="2"/>
      <c r="N50" s="2"/>
      <c r="R50" s="94"/>
      <c r="S50" s="94"/>
      <c r="T50" s="94"/>
      <c r="U50" s="94"/>
    </row>
    <row r="51" spans="1:21" x14ac:dyDescent="0.25">
      <c r="A51" s="2"/>
      <c r="B51" s="9"/>
      <c r="C51" s="144"/>
      <c r="D51" s="145"/>
      <c r="E51" s="146"/>
      <c r="F51" s="110"/>
      <c r="G51" s="2"/>
      <c r="H51" s="2"/>
      <c r="I51" s="2"/>
      <c r="J51" s="2"/>
      <c r="K51" s="9"/>
      <c r="L51" s="2"/>
      <c r="M51" s="2"/>
      <c r="N51" s="2"/>
      <c r="R51" s="94"/>
      <c r="S51" s="94"/>
      <c r="T51" s="94"/>
      <c r="U51" s="94"/>
    </row>
    <row r="52" spans="1:21" x14ac:dyDescent="0.25">
      <c r="A52" s="2"/>
      <c r="B52" s="9"/>
      <c r="C52" s="144"/>
      <c r="D52" s="145"/>
      <c r="E52" s="146"/>
      <c r="F52" s="110"/>
      <c r="G52" s="2"/>
      <c r="H52" s="2"/>
      <c r="I52" s="2"/>
      <c r="J52" s="2"/>
      <c r="K52" s="9"/>
      <c r="L52" s="2"/>
      <c r="M52" s="2"/>
      <c r="N52" s="2"/>
      <c r="R52" s="94"/>
      <c r="S52" s="94"/>
      <c r="T52" s="94"/>
      <c r="U52" s="94"/>
    </row>
    <row r="53" spans="1:21" x14ac:dyDescent="0.25">
      <c r="A53" s="2"/>
      <c r="B53" s="9"/>
      <c r="C53" s="144"/>
      <c r="D53" s="145"/>
      <c r="E53" s="146"/>
      <c r="F53" s="110"/>
      <c r="G53" s="2"/>
      <c r="H53" s="2"/>
      <c r="I53" s="2"/>
      <c r="J53" s="2"/>
      <c r="K53" s="9"/>
      <c r="L53" s="2"/>
      <c r="M53" s="2"/>
      <c r="N53" s="2"/>
      <c r="O53" s="95"/>
      <c r="P53" s="95"/>
      <c r="Q53" s="95"/>
      <c r="R53" s="95"/>
      <c r="S53" s="95"/>
      <c r="T53" s="95"/>
      <c r="U53" s="95"/>
    </row>
    <row r="54" spans="1:21" x14ac:dyDescent="0.25">
      <c r="A54" s="2"/>
      <c r="B54" s="9"/>
      <c r="C54" s="144"/>
      <c r="D54" s="145"/>
      <c r="E54" s="146"/>
      <c r="F54" s="110"/>
      <c r="G54" s="2"/>
      <c r="H54" s="2"/>
      <c r="I54" s="2"/>
      <c r="J54" s="2"/>
      <c r="K54" s="9"/>
      <c r="L54" s="2"/>
      <c r="M54" s="2"/>
      <c r="N54" s="2"/>
      <c r="O54" s="95"/>
      <c r="P54" s="95"/>
      <c r="Q54" s="95"/>
      <c r="R54" s="95"/>
      <c r="S54" s="95"/>
      <c r="T54" s="95"/>
      <c r="U54" s="95"/>
    </row>
    <row r="55" spans="1:21" x14ac:dyDescent="0.25">
      <c r="A55" s="2"/>
      <c r="B55" s="9"/>
      <c r="C55" s="144"/>
      <c r="D55" s="145"/>
      <c r="E55" s="146"/>
      <c r="F55" s="110"/>
      <c r="G55" s="2"/>
      <c r="H55" s="2"/>
      <c r="I55" s="2"/>
      <c r="J55" s="2"/>
      <c r="K55" s="9"/>
      <c r="L55" s="2"/>
      <c r="M55" s="2"/>
      <c r="N55" s="2"/>
      <c r="O55" s="95"/>
      <c r="P55" s="95"/>
      <c r="Q55" s="95"/>
      <c r="R55" s="95"/>
      <c r="S55" s="95"/>
      <c r="T55" s="95"/>
      <c r="U55" s="95"/>
    </row>
    <row r="56" spans="1:21" x14ac:dyDescent="0.25">
      <c r="A56" s="2"/>
      <c r="B56" s="9"/>
      <c r="C56" s="144"/>
      <c r="D56" s="145"/>
      <c r="E56" s="146"/>
      <c r="F56" s="110"/>
      <c r="G56" s="2"/>
      <c r="H56" s="2"/>
      <c r="I56" s="2"/>
      <c r="J56" s="2"/>
      <c r="K56" s="9"/>
      <c r="L56" s="2"/>
      <c r="M56" s="2"/>
      <c r="N56" s="2"/>
      <c r="O56" s="95"/>
      <c r="P56" s="95"/>
      <c r="Q56" s="95"/>
      <c r="R56" s="95"/>
      <c r="S56" s="95"/>
      <c r="T56" s="95"/>
      <c r="U56" s="95"/>
    </row>
    <row r="57" spans="1:21" x14ac:dyDescent="0.25">
      <c r="A57" s="2"/>
      <c r="B57" s="9"/>
      <c r="C57" s="144"/>
      <c r="D57" s="145"/>
      <c r="E57" s="146"/>
      <c r="F57" s="110"/>
      <c r="G57" s="2"/>
      <c r="H57" s="2"/>
      <c r="I57" s="2"/>
      <c r="J57" s="2"/>
      <c r="K57" s="9"/>
      <c r="L57" s="2"/>
      <c r="M57" s="2"/>
      <c r="N57" s="2"/>
    </row>
    <row r="58" spans="1:21" x14ac:dyDescent="0.25">
      <c r="A58" s="2"/>
      <c r="B58" s="9"/>
      <c r="C58" s="144"/>
      <c r="D58" s="145"/>
      <c r="E58" s="146"/>
      <c r="F58" s="110"/>
      <c r="G58" s="2"/>
      <c r="H58" s="2"/>
      <c r="I58" s="2"/>
      <c r="J58" s="2"/>
      <c r="K58" s="9"/>
      <c r="L58" s="2"/>
      <c r="M58" s="2"/>
      <c r="N58" s="2"/>
    </row>
    <row r="59" spans="1:21" ht="15.75" x14ac:dyDescent="0.25">
      <c r="A59" s="2"/>
      <c r="B59" s="9"/>
      <c r="C59" s="144"/>
      <c r="D59" s="145"/>
      <c r="E59" s="146"/>
      <c r="F59" s="110"/>
      <c r="G59" s="2"/>
      <c r="H59" s="2"/>
      <c r="I59" s="2"/>
      <c r="J59" s="2"/>
      <c r="K59" s="9"/>
      <c r="L59" s="2"/>
      <c r="M59" s="19"/>
      <c r="N59" s="19"/>
    </row>
    <row r="60" spans="1:21" ht="15.75" x14ac:dyDescent="0.25">
      <c r="A60" s="2"/>
      <c r="B60" s="9"/>
      <c r="C60" s="144"/>
      <c r="D60" s="145"/>
      <c r="E60" s="146"/>
      <c r="F60" s="110"/>
      <c r="G60" s="2"/>
      <c r="H60" s="2"/>
      <c r="I60" s="2"/>
      <c r="J60" s="2"/>
      <c r="K60" s="9"/>
      <c r="L60" s="2"/>
      <c r="M60" s="5"/>
      <c r="N60" s="5"/>
    </row>
    <row r="61" spans="1:21" x14ac:dyDescent="0.25">
      <c r="A61" s="2"/>
      <c r="B61" s="9"/>
      <c r="C61" s="144"/>
      <c r="D61" s="145"/>
      <c r="E61" s="146"/>
      <c r="F61" s="110"/>
      <c r="G61" s="2"/>
      <c r="H61" s="2"/>
      <c r="I61" s="2"/>
      <c r="J61" s="2"/>
      <c r="K61" s="9"/>
      <c r="L61" s="32"/>
      <c r="M61" s="21"/>
      <c r="N61" s="28"/>
    </row>
    <row r="62" spans="1:21" x14ac:dyDescent="0.25">
      <c r="A62" s="2"/>
      <c r="B62" s="9"/>
      <c r="C62" s="144"/>
      <c r="D62" s="145"/>
      <c r="E62" s="146"/>
      <c r="F62" s="110"/>
      <c r="G62" s="2"/>
      <c r="H62" s="2"/>
      <c r="I62" s="2"/>
      <c r="J62" s="2"/>
      <c r="K62" s="9"/>
      <c r="L62" s="25"/>
      <c r="M62" s="21"/>
      <c r="N62" s="28"/>
    </row>
    <row r="63" spans="1:21" ht="15.75" x14ac:dyDescent="0.25">
      <c r="A63" s="2"/>
      <c r="B63" s="9"/>
      <c r="C63" s="144"/>
      <c r="D63" s="145"/>
      <c r="E63" s="146"/>
      <c r="F63" s="110"/>
      <c r="G63" s="2"/>
      <c r="H63" s="2"/>
      <c r="I63" s="2"/>
      <c r="J63" s="2"/>
      <c r="K63" s="9"/>
      <c r="L63" s="26"/>
      <c r="M63" s="21"/>
      <c r="N63" s="28"/>
    </row>
    <row r="64" spans="1:21" x14ac:dyDescent="0.25">
      <c r="A64" s="2"/>
      <c r="B64" s="9"/>
      <c r="C64" s="144"/>
      <c r="D64" s="145"/>
      <c r="E64" s="146"/>
      <c r="F64" s="110"/>
      <c r="G64" s="2"/>
      <c r="H64" s="2"/>
      <c r="I64" s="2"/>
      <c r="J64" s="2"/>
      <c r="K64" s="9"/>
      <c r="L64" s="6"/>
      <c r="M64" s="29"/>
      <c r="N64" s="31"/>
    </row>
    <row r="65" spans="1:16" x14ac:dyDescent="0.25">
      <c r="A65" s="2"/>
      <c r="B65" s="10"/>
      <c r="C65" s="144"/>
      <c r="D65" s="145"/>
      <c r="E65" s="146"/>
      <c r="F65" s="110"/>
      <c r="G65" s="2"/>
      <c r="H65" s="2"/>
      <c r="I65" s="2"/>
      <c r="J65" s="2"/>
      <c r="K65" s="9"/>
      <c r="L65" s="6"/>
      <c r="M65" s="2"/>
      <c r="N65" s="2"/>
    </row>
    <row r="66" spans="1:16" x14ac:dyDescent="0.25">
      <c r="A66" s="2"/>
      <c r="B66" s="18"/>
      <c r="C66" s="137"/>
      <c r="D66" s="147"/>
      <c r="E66" s="147"/>
      <c r="F66" s="130"/>
      <c r="G66" s="2"/>
      <c r="H66" s="2"/>
      <c r="I66" s="2"/>
      <c r="J66" s="2"/>
      <c r="K66" s="2"/>
      <c r="L66" s="6"/>
      <c r="M66" s="2"/>
      <c r="N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8"/>
      <c r="M67" s="2"/>
      <c r="N67" s="2"/>
    </row>
    <row r="68" spans="1:16" x14ac:dyDescent="0.25">
      <c r="B68" s="23"/>
      <c r="C68" s="2"/>
      <c r="D68" s="2"/>
      <c r="E68" s="2"/>
      <c r="F68" s="2"/>
      <c r="G68" s="2"/>
      <c r="H68" s="32"/>
      <c r="I68" s="32"/>
      <c r="J68" s="32"/>
      <c r="K68" s="32"/>
      <c r="L68" s="2"/>
      <c r="M68" s="2"/>
      <c r="N68" s="2"/>
    </row>
    <row r="69" spans="1:16" ht="15.75" x14ac:dyDescent="0.25">
      <c r="B69" s="24"/>
      <c r="C69" s="2"/>
      <c r="D69" s="2"/>
      <c r="E69" s="2"/>
      <c r="F69" s="2"/>
      <c r="G69" s="2"/>
      <c r="H69" s="25"/>
      <c r="I69" s="25"/>
      <c r="J69" s="25"/>
      <c r="K69" s="25"/>
      <c r="L69" s="2"/>
      <c r="M69" s="2"/>
      <c r="N69" s="2"/>
    </row>
    <row r="70" spans="1:16" ht="15.75" x14ac:dyDescent="0.25">
      <c r="B70" s="5"/>
      <c r="H70" s="26"/>
      <c r="I70" s="26"/>
      <c r="J70" s="26"/>
      <c r="K70" s="26"/>
      <c r="L70" s="2"/>
      <c r="M70" s="2"/>
      <c r="N70" s="2"/>
      <c r="O70" s="2"/>
      <c r="P70" s="2"/>
    </row>
    <row r="71" spans="1:16" x14ac:dyDescent="0.25">
      <c r="B71" s="9"/>
      <c r="H71" s="6"/>
      <c r="I71" s="6"/>
      <c r="J71" s="6"/>
      <c r="K71" s="6"/>
      <c r="L71" s="2"/>
      <c r="M71" s="2"/>
      <c r="N71" s="2"/>
      <c r="O71" s="2"/>
      <c r="P71" s="2"/>
    </row>
    <row r="72" spans="1:16" x14ac:dyDescent="0.25">
      <c r="B72" s="9"/>
      <c r="H72" s="6"/>
      <c r="I72" s="6"/>
      <c r="J72" s="6"/>
      <c r="K72" s="6"/>
      <c r="L72" s="2"/>
      <c r="M72" s="2"/>
      <c r="N72" s="2"/>
      <c r="O72" s="2"/>
      <c r="P72" s="4"/>
    </row>
    <row r="73" spans="1:16" x14ac:dyDescent="0.25">
      <c r="B73" s="9"/>
      <c r="C73" s="9"/>
      <c r="D73" s="27"/>
      <c r="E73" s="27"/>
      <c r="F73" s="6"/>
      <c r="G73" s="6"/>
      <c r="H73" s="6"/>
      <c r="I73" s="6"/>
      <c r="J73" s="6"/>
      <c r="K73" s="6"/>
      <c r="L73" s="2"/>
      <c r="M73" s="2"/>
      <c r="N73" s="2"/>
    </row>
    <row r="74" spans="1:16" ht="15.75" x14ac:dyDescent="0.25">
      <c r="B74" s="7"/>
      <c r="C74" s="29"/>
      <c r="D74" s="30"/>
      <c r="E74" s="30"/>
      <c r="F74" s="8"/>
      <c r="G74" s="8"/>
      <c r="H74" s="8"/>
      <c r="I74" s="8"/>
      <c r="J74" s="8"/>
      <c r="K74" s="8"/>
      <c r="L74" s="2"/>
      <c r="M74" s="2"/>
      <c r="N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x14ac:dyDescent="0.25">
      <c r="B77" s="2"/>
      <c r="C77" s="2"/>
      <c r="D77" s="22"/>
      <c r="E77" s="2"/>
      <c r="F77" s="2"/>
      <c r="G77" s="2"/>
      <c r="H77" s="2"/>
      <c r="I77" s="2"/>
      <c r="J77" s="2"/>
      <c r="K77" s="2"/>
      <c r="L77" s="2"/>
    </row>
    <row r="78" spans="1:16" x14ac:dyDescent="0.25">
      <c r="B78" s="2"/>
      <c r="C78" s="2"/>
      <c r="D78" s="22"/>
      <c r="E78" s="2"/>
      <c r="F78" s="2"/>
      <c r="G78" s="2"/>
      <c r="H78" s="2"/>
      <c r="I78" s="2"/>
      <c r="J78" s="2"/>
      <c r="K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6" x14ac:dyDescent="0.25">
      <c r="B80" s="2"/>
      <c r="C80" s="2"/>
      <c r="D80" s="2"/>
      <c r="E80" s="2"/>
      <c r="F80" s="22"/>
      <c r="G80" s="2"/>
      <c r="H80" s="2"/>
      <c r="I80" s="2"/>
      <c r="J80" s="2"/>
      <c r="K80" s="2"/>
    </row>
    <row r="81" spans="2:17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O81" s="20"/>
      <c r="P81" s="2"/>
      <c r="Q81" s="2"/>
    </row>
    <row r="82" spans="2:17" x14ac:dyDescent="0.25">
      <c r="B82" s="2"/>
      <c r="C82" s="2"/>
      <c r="D82" s="2"/>
      <c r="E82" s="22"/>
      <c r="F82" s="2"/>
      <c r="G82" s="2"/>
      <c r="H82" s="2"/>
      <c r="I82" s="2"/>
      <c r="J82" s="2"/>
      <c r="K82" s="2"/>
    </row>
    <row r="83" spans="2:17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7" x14ac:dyDescent="0.25">
      <c r="B84" s="2"/>
      <c r="C84" s="2"/>
      <c r="D84" s="2"/>
      <c r="E84" s="2"/>
      <c r="F84" s="22"/>
      <c r="G84" s="2"/>
      <c r="H84" s="2"/>
      <c r="I84" s="2"/>
      <c r="J84" s="2"/>
      <c r="K84" s="2"/>
    </row>
  </sheetData>
  <sheetProtection algorithmName="SHA-512" hashValue="rjSbuBvKS1GQcAHO+kviCRTv8Ed7vQnaDp4OdjaRsW+Lge2PJmsfSOjgUoZdjimP8QKpPk0QgAb9FAkt0fb+cA==" saltValue="uTcplFN4l6f5PWKUjnXhBw==" spinCount="100000" sheet="1" formatColumns="0" formatRows="0"/>
  <protectedRanges>
    <protectedRange sqref="G10:G26 C43 C46:C47 C49:C65 G7:G8" name="professores_ha"/>
    <protectedRange sqref="C7:D8 C10:D26" name="turmas"/>
  </protectedRanges>
  <mergeCells count="7">
    <mergeCell ref="B2:M3"/>
    <mergeCell ref="B4:B5"/>
    <mergeCell ref="H4:S4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E21"/>
  <sheetViews>
    <sheetView topLeftCell="A13" workbookViewId="0">
      <selection activeCell="C16" sqref="C16"/>
    </sheetView>
  </sheetViews>
  <sheetFormatPr defaultRowHeight="15" x14ac:dyDescent="0.25"/>
  <cols>
    <col min="1" max="1" width="3.28515625" customWidth="1"/>
    <col min="2" max="2" width="57.85546875" customWidth="1"/>
    <col min="3" max="3" width="55" customWidth="1"/>
    <col min="4" max="4" width="54.140625" customWidth="1"/>
    <col min="5" max="5" width="47.28515625" customWidth="1"/>
  </cols>
  <sheetData>
    <row r="2" spans="2:5" ht="15.75" x14ac:dyDescent="0.25">
      <c r="B2" s="167" t="s">
        <v>28</v>
      </c>
      <c r="C2" s="167"/>
      <c r="D2" s="167"/>
      <c r="E2" s="167"/>
    </row>
    <row r="3" spans="2:5" x14ac:dyDescent="0.25">
      <c r="B3" s="12" t="s">
        <v>29</v>
      </c>
      <c r="C3" s="12" t="s">
        <v>31</v>
      </c>
      <c r="D3" s="12" t="s">
        <v>30</v>
      </c>
      <c r="E3" s="12" t="s">
        <v>32</v>
      </c>
    </row>
    <row r="4" spans="2:5" ht="76.5" x14ac:dyDescent="0.25">
      <c r="B4" s="17" t="s">
        <v>49</v>
      </c>
      <c r="C4" s="17" t="s">
        <v>42</v>
      </c>
      <c r="D4" s="17" t="s">
        <v>43</v>
      </c>
      <c r="E4" s="17" t="s">
        <v>44</v>
      </c>
    </row>
    <row r="5" spans="2:5" x14ac:dyDescent="0.25">
      <c r="B5" s="169"/>
      <c r="C5" s="170"/>
      <c r="D5" s="170"/>
      <c r="E5" s="171"/>
    </row>
    <row r="6" spans="2:5" ht="15.75" x14ac:dyDescent="0.25">
      <c r="B6" s="167" t="s">
        <v>25</v>
      </c>
      <c r="C6" s="167"/>
      <c r="D6" s="167"/>
      <c r="E6" s="167"/>
    </row>
    <row r="7" spans="2:5" x14ac:dyDescent="0.25">
      <c r="B7" s="13" t="s">
        <v>52</v>
      </c>
      <c r="C7" s="13" t="s">
        <v>53</v>
      </c>
      <c r="D7" s="13" t="s">
        <v>54</v>
      </c>
      <c r="E7" s="13"/>
    </row>
    <row r="8" spans="2:5" ht="144.75" customHeight="1" x14ac:dyDescent="0.25">
      <c r="B8" s="17" t="s">
        <v>48</v>
      </c>
      <c r="C8" s="17" t="s">
        <v>45</v>
      </c>
      <c r="D8" s="17" t="s">
        <v>47</v>
      </c>
      <c r="E8" s="15"/>
    </row>
    <row r="9" spans="2:5" x14ac:dyDescent="0.25">
      <c r="B9" s="172"/>
      <c r="C9" s="172"/>
      <c r="D9" s="172"/>
      <c r="E9" s="172"/>
    </row>
    <row r="10" spans="2:5" ht="15.75" x14ac:dyDescent="0.25">
      <c r="B10" s="167" t="s">
        <v>35</v>
      </c>
      <c r="C10" s="167"/>
      <c r="D10" s="167"/>
      <c r="E10" s="167"/>
    </row>
    <row r="11" spans="2:5" ht="30" x14ac:dyDescent="0.25">
      <c r="B11" s="12" t="s">
        <v>36</v>
      </c>
      <c r="C11" s="13" t="s">
        <v>37</v>
      </c>
      <c r="D11" s="12" t="s">
        <v>33</v>
      </c>
      <c r="E11" s="12"/>
    </row>
    <row r="12" spans="2:5" ht="106.5" customHeight="1" x14ac:dyDescent="0.25">
      <c r="B12" s="33" t="s">
        <v>82</v>
      </c>
      <c r="C12" s="33" t="s">
        <v>83</v>
      </c>
      <c r="D12" s="33" t="s">
        <v>84</v>
      </c>
      <c r="E12" s="15"/>
    </row>
    <row r="13" spans="2:5" x14ac:dyDescent="0.25">
      <c r="B13" s="166"/>
      <c r="C13" s="166"/>
      <c r="D13" s="166"/>
      <c r="E13" s="166"/>
    </row>
    <row r="14" spans="2:5" ht="15.75" x14ac:dyDescent="0.25">
      <c r="B14" s="173" t="s">
        <v>81</v>
      </c>
      <c r="C14" s="174"/>
      <c r="D14" s="174"/>
      <c r="E14" s="175"/>
    </row>
    <row r="15" spans="2:5" x14ac:dyDescent="0.25">
      <c r="B15" s="14" t="s">
        <v>85</v>
      </c>
      <c r="C15" s="13" t="s">
        <v>40</v>
      </c>
      <c r="D15" s="13" t="s">
        <v>41</v>
      </c>
      <c r="E15" s="13"/>
    </row>
    <row r="16" spans="2:5" ht="114.75" x14ac:dyDescent="0.25">
      <c r="B16" s="34" t="s">
        <v>86</v>
      </c>
      <c r="C16" s="34" t="s">
        <v>88</v>
      </c>
      <c r="D16" s="34" t="s">
        <v>89</v>
      </c>
      <c r="E16" s="34"/>
    </row>
    <row r="17" spans="2:5" x14ac:dyDescent="0.25">
      <c r="B17" s="166"/>
      <c r="C17" s="166"/>
      <c r="D17" s="166"/>
      <c r="E17" s="166"/>
    </row>
    <row r="18" spans="2:5" ht="15.75" x14ac:dyDescent="0.25">
      <c r="B18" s="168" t="s">
        <v>27</v>
      </c>
      <c r="C18" s="168"/>
      <c r="D18" s="168"/>
      <c r="E18" s="168"/>
    </row>
    <row r="19" spans="2:5" x14ac:dyDescent="0.25">
      <c r="B19" s="13" t="s">
        <v>38</v>
      </c>
      <c r="C19" s="14" t="s">
        <v>39</v>
      </c>
      <c r="D19" s="13" t="s">
        <v>40</v>
      </c>
      <c r="E19" s="13" t="s">
        <v>41</v>
      </c>
    </row>
    <row r="20" spans="2:5" ht="76.5" x14ac:dyDescent="0.25">
      <c r="B20" s="16" t="s">
        <v>46</v>
      </c>
      <c r="C20" s="34" t="s">
        <v>87</v>
      </c>
      <c r="D20" s="34" t="s">
        <v>50</v>
      </c>
      <c r="E20" s="34" t="s">
        <v>51</v>
      </c>
    </row>
    <row r="21" spans="2:5" x14ac:dyDescent="0.25">
      <c r="B21" s="166"/>
      <c r="C21" s="166"/>
      <c r="D21" s="166"/>
      <c r="E21" s="166"/>
    </row>
  </sheetData>
  <sheetProtection password="CA83" sheet="1" objects="1" scenarios="1" selectLockedCells="1"/>
  <mergeCells count="10">
    <mergeCell ref="B17:E17"/>
    <mergeCell ref="B21:E21"/>
    <mergeCell ref="B2:E2"/>
    <mergeCell ref="B6:E6"/>
    <mergeCell ref="B10:E10"/>
    <mergeCell ref="B18:E18"/>
    <mergeCell ref="B5:E5"/>
    <mergeCell ref="B9:E9"/>
    <mergeCell ref="B14:E14"/>
    <mergeCell ref="B13:E1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X Y r 6 S p J w l z 6 n A A A A + Q A A A B I A H A B D b 2 5 m a W c v U G F j a 2 F n Z S 5 4 b W w g o h g A K K A U A A A A A A A A A A A A A A A A A A A A A A A A A A A A h Y / N C o J A G E V f R W b v / J h F y O c I t U 2 I g m g 7 T J M O 6 S j O 2 P h u L X q k X i G h D H c t 7 + E s z n 0 9 n p A N d R X c V W d 1 Y 1 L E M E W B M r K 5 a F O k q H f X c I 0 y D n s h b 6 J Q w S g b m w z 2 k q L S u T Y h x H u P / Q I 3 X U E i S h k 5 5 7 u j L F U t 0 E / W / + V Q G + u E k Q p x O H 1 i e I S j G M d 0 t c Q s p g z I x C H X Z u a M y Z g C m U H Y 9 p X r O 8 V b F 2 4 O Q K Y J 5 H u D v w F Q S w M E F A A C A A g A X Y r 6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K + k o o i k e 4 D g A A A B E A A A A T A B w A R m 9 y b X V s Y X M v U 2 V j d G l v b j E u b S C i G A A o o B Q A A A A A A A A A A A A A A A A A A A A A A A A A A A A r T k 0 u y c z P U w i G 0 I b W A F B L A Q I t A B Q A A g A I A F 2 K + k q S c J c + p w A A A P k A A A A S A A A A A A A A A A A A A A A A A A A A A A B D b 2 5 m a W c v U G F j a 2 F n Z S 5 4 b W x Q S w E C L Q A U A A I A C A B d i v p K D 8 r p q 6 Q A A A D p A A A A E w A A A A A A A A A A A A A A A A D z A A A A W 0 N v b n R l b n R f V H l w Z X N d L n h t b F B L A Q I t A B Q A A g A I A F 2 K + k o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V U f Y 5 q 0 j k u m d H 9 Q K N q k k A A A A A A C A A A A A A A D Z g A A w A A A A B A A A A C 6 s 6 B r U a N L w u R 1 h z 9 3 8 9 X q A A A A A A S A A A C g A A A A E A A A A B 6 i U I D h 7 O l m b m O 2 Q V j 8 y G x Q A A A A L r Y 0 R D R q 8 0 B M U / f G 3 3 F R W Q W t Y I / W L 7 n N 5 J W J T X D a b p 4 z S 4 x 8 G U l Y o r 1 q v v Z u / f d K A X K A t x P s 7 b t I / + t d m y R i g u Y 9 d T u V e 9 b 6 w m 1 9 1 d X y e O 4 U A A A A 4 L 8 w A e T E 2 F A 7 h Q Q w X G l n h k o Y h r A = < / D a t a M a s h u p > 
</file>

<file path=customXml/itemProps1.xml><?xml version="1.0" encoding="utf-8"?>
<ds:datastoreItem xmlns:ds="http://schemas.openxmlformats.org/officeDocument/2006/customXml" ds:itemID="{7B0FE11A-3383-4544-A6B7-4744C0F898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Carreiras</vt:lpstr>
      <vt:lpstr>Professores e Horas 01</vt:lpstr>
      <vt:lpstr>Professores e Horas 02</vt:lpstr>
      <vt:lpstr>Professores e Horas 03</vt:lpstr>
      <vt:lpstr>Necessidade Horas</vt:lpstr>
      <vt:lpstr>Dados Diagnóstico</vt:lpstr>
      <vt:lpstr>'Necessidade Horas'!horas_contratadas</vt:lpstr>
      <vt:lpstr>'Professores e Horas 02'!horas_contratadas</vt:lpstr>
      <vt:lpstr>'Professores e Horas 03'!horas_contratadas</vt:lpstr>
      <vt:lpstr>horas_contratadas</vt:lpstr>
      <vt:lpstr>'Necessidade Horas'!valor_ha</vt:lpstr>
      <vt:lpstr>'Professores e Horas 02'!valor_ha</vt:lpstr>
      <vt:lpstr>'Professores e Horas 03'!valor_ha</vt:lpstr>
      <vt:lpstr>valor_ha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Gabriel Picanço Motejo</dc:creator>
  <cp:lastModifiedBy>Pedro Gabriel Picanço Montejo</cp:lastModifiedBy>
  <cp:lastPrinted>2014-04-09T14:02:48Z</cp:lastPrinted>
  <dcterms:created xsi:type="dcterms:W3CDTF">2014-04-07T19:14:49Z</dcterms:created>
  <dcterms:modified xsi:type="dcterms:W3CDTF">2017-08-03T21:24:50Z</dcterms:modified>
</cp:coreProperties>
</file>